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200_中小企業賃金引上げ奨励金\【最終版】要綱・要領・様式等\"/>
    </mc:Choice>
  </mc:AlternateContent>
  <xr:revisionPtr revIDLastSave="0" documentId="13_ncr:1_{7A531FF3-01C7-42DA-888A-70CC320F3622}" xr6:coauthVersionLast="47" xr6:coauthVersionMax="47" xr10:uidLastSave="{00000000-0000-0000-0000-000000000000}"/>
  <bookViews>
    <workbookView xWindow="-120" yWindow="-16320" windowWidth="29040" windowHeight="15720" tabRatio="744" xr2:uid="{49812488-BAFD-4DBC-BADE-89CCC3B4B8D1}"/>
  </bookViews>
  <sheets>
    <sheet name="（様式２）賃金引上げ計算書" sheetId="1" r:id="rId1"/>
    <sheet name=" 【記載例】（様式２）賃金引上げ計算書 " sheetId="2" r:id="rId2"/>
    <sheet name="対象賃金内訳" sheetId="3" r:id="rId3"/>
    <sheet name=" 【記載例】対象賃金内訳" sheetId="5" r:id="rId4"/>
  </sheets>
  <definedNames>
    <definedName name="_xlnm.Print_Area" localSheetId="1">' 【記載例】（様式２）賃金引上げ計算書 '!$A$1:$M$23</definedName>
    <definedName name="_xlnm.Print_Area" localSheetId="3">' 【記載例】対象賃金内訳'!$A$1:$S$21</definedName>
    <definedName name="_xlnm.Print_Area" localSheetId="0">'（様式２）賃金引上げ計算書'!$A$1:$N$23</definedName>
    <definedName name="_xlnm.Print_Area" localSheetId="2">対象賃金内訳!$A$1:$S$21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S8" i="3" l="1"/>
  <c r="R6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R8" i="3"/>
  <c r="S6" i="3"/>
  <c r="R8" i="5"/>
  <c r="R9" i="5"/>
  <c r="S9" i="5"/>
  <c r="R10" i="5"/>
  <c r="S10" i="5"/>
  <c r="R11" i="5"/>
  <c r="S11" i="5"/>
  <c r="R12" i="5"/>
  <c r="S12" i="5"/>
  <c r="R13" i="5"/>
  <c r="S13" i="5"/>
  <c r="R14" i="5"/>
  <c r="S14" i="5"/>
  <c r="R15" i="5"/>
  <c r="S15" i="5"/>
  <c r="R16" i="5"/>
  <c r="S16" i="5"/>
  <c r="S7" i="5"/>
  <c r="R7" i="5"/>
  <c r="S6" i="5"/>
  <c r="R6" i="5"/>
  <c r="C14" i="1" l="1"/>
  <c r="C13" i="1"/>
  <c r="C15" i="1"/>
  <c r="C16" i="1"/>
  <c r="C17" i="1"/>
  <c r="C18" i="1"/>
  <c r="C19" i="1"/>
  <c r="C20" i="1"/>
  <c r="C21" i="1"/>
  <c r="C22" i="1"/>
  <c r="K22" i="1"/>
  <c r="K21" i="1"/>
  <c r="K20" i="1"/>
  <c r="K19" i="1"/>
  <c r="K18" i="1"/>
  <c r="K17" i="1"/>
  <c r="K16" i="1"/>
  <c r="K15" i="1"/>
  <c r="J22" i="1"/>
  <c r="J15" i="1"/>
  <c r="J16" i="1"/>
  <c r="J17" i="1"/>
  <c r="J18" i="1"/>
  <c r="J19" i="1"/>
  <c r="J20" i="1"/>
  <c r="J21" i="1"/>
  <c r="T11" i="3"/>
  <c r="T12" i="3"/>
  <c r="T13" i="3"/>
  <c r="T14" i="3"/>
  <c r="T15" i="3"/>
  <c r="T16" i="3"/>
  <c r="T10" i="3"/>
  <c r="T9" i="3"/>
  <c r="T11" i="5" l="1"/>
  <c r="T12" i="5"/>
  <c r="T13" i="5"/>
  <c r="T14" i="5"/>
  <c r="T15" i="5"/>
  <c r="T16" i="5"/>
  <c r="T10" i="5"/>
  <c r="K13" i="2"/>
  <c r="Q16" i="5"/>
  <c r="J16" i="5"/>
  <c r="Q15" i="5"/>
  <c r="J15" i="5"/>
  <c r="Q14" i="5"/>
  <c r="J14" i="5"/>
  <c r="Q13" i="5"/>
  <c r="J13" i="5"/>
  <c r="Q12" i="5"/>
  <c r="J12" i="5"/>
  <c r="Q11" i="5"/>
  <c r="J11" i="5"/>
  <c r="Q10" i="5"/>
  <c r="J10" i="5"/>
  <c r="Q9" i="5"/>
  <c r="J9" i="5"/>
  <c r="Q8" i="5"/>
  <c r="S8" i="5" s="1"/>
  <c r="J8" i="5"/>
  <c r="Q7" i="5"/>
  <c r="J7" i="5"/>
  <c r="Q6" i="5"/>
  <c r="J6" i="5"/>
  <c r="I14" i="1"/>
  <c r="Q6" i="3"/>
  <c r="J6" i="3"/>
  <c r="Q7" i="3"/>
  <c r="S7" i="3" s="1"/>
  <c r="Q8" i="3"/>
  <c r="Q9" i="3"/>
  <c r="Q10" i="3"/>
  <c r="Q11" i="3"/>
  <c r="Q12" i="3"/>
  <c r="Q13" i="3"/>
  <c r="Q14" i="3"/>
  <c r="Q15" i="3"/>
  <c r="Q16" i="3"/>
  <c r="J7" i="3"/>
  <c r="J8" i="3"/>
  <c r="J9" i="3"/>
  <c r="I15" i="1" s="1"/>
  <c r="J10" i="3"/>
  <c r="I16" i="1" s="1"/>
  <c r="J11" i="3"/>
  <c r="I17" i="1" s="1"/>
  <c r="J12" i="3"/>
  <c r="I18" i="1" s="1"/>
  <c r="J13" i="3"/>
  <c r="I19" i="1" s="1"/>
  <c r="J14" i="3"/>
  <c r="I20" i="1" s="1"/>
  <c r="J15" i="3"/>
  <c r="I21" i="1" s="1"/>
  <c r="J16" i="3"/>
  <c r="I22" i="1" s="1"/>
  <c r="R7" i="3" l="1"/>
  <c r="T7" i="3"/>
  <c r="T9" i="5"/>
  <c r="J14" i="1"/>
  <c r="K14" i="1" s="1"/>
  <c r="T8" i="3"/>
  <c r="J13" i="1"/>
  <c r="I13" i="1"/>
  <c r="T8" i="5"/>
  <c r="T7" i="5"/>
  <c r="K13" i="1" l="1"/>
  <c r="E26" i="1"/>
  <c r="D26" i="1"/>
  <c r="C26" i="1"/>
  <c r="B26" i="1"/>
  <c r="A26" i="1"/>
  <c r="E15" i="2" l="1"/>
  <c r="K15" i="2" l="1"/>
  <c r="L15" i="2" s="1"/>
  <c r="E26" i="2"/>
  <c r="D26" i="2"/>
  <c r="C26" i="2"/>
  <c r="B26" i="2"/>
  <c r="A26" i="2"/>
  <c r="K22" i="2"/>
  <c r="L22" i="2" s="1"/>
  <c r="E22" i="2"/>
  <c r="G22" i="2" s="1"/>
  <c r="K21" i="2"/>
  <c r="L21" i="2" s="1"/>
  <c r="E21" i="2"/>
  <c r="G21" i="2" s="1"/>
  <c r="K20" i="2"/>
  <c r="L20" i="2" s="1"/>
  <c r="E20" i="2"/>
  <c r="G20" i="2" s="1"/>
  <c r="K19" i="2"/>
  <c r="L19" i="2" s="1"/>
  <c r="E19" i="2"/>
  <c r="G19" i="2" s="1"/>
  <c r="M19" i="2" s="1"/>
  <c r="K18" i="2"/>
  <c r="L18" i="2" s="1"/>
  <c r="E18" i="2"/>
  <c r="G18" i="2" s="1"/>
  <c r="M18" i="2" s="1"/>
  <c r="K17" i="2"/>
  <c r="L17" i="2" s="1"/>
  <c r="E17" i="2"/>
  <c r="G17" i="2" s="1"/>
  <c r="K16" i="2"/>
  <c r="L16" i="2" s="1"/>
  <c r="E16" i="2"/>
  <c r="G16" i="2" s="1"/>
  <c r="M16" i="2" s="1"/>
  <c r="G15" i="2"/>
  <c r="K14" i="2"/>
  <c r="L14" i="2" s="1"/>
  <c r="E14" i="2"/>
  <c r="G14" i="2" s="1"/>
  <c r="L13" i="2"/>
  <c r="E13" i="2"/>
  <c r="G13" i="2" s="1"/>
  <c r="K12" i="2"/>
  <c r="L12" i="2" s="1"/>
  <c r="E12" i="2"/>
  <c r="G12" i="2" s="1"/>
  <c r="M15" i="2" l="1"/>
  <c r="M14" i="2"/>
  <c r="M12" i="2"/>
  <c r="M21" i="2"/>
  <c r="M17" i="2"/>
  <c r="M20" i="2"/>
  <c r="M22" i="2"/>
  <c r="M13" i="2"/>
  <c r="G13" i="1"/>
  <c r="E12" i="1"/>
  <c r="G12" i="1" s="1"/>
  <c r="K12" i="1"/>
  <c r="L12" i="1" s="1"/>
  <c r="L13" i="1"/>
  <c r="E14" i="1"/>
  <c r="G14" i="1" s="1"/>
  <c r="L14" i="1"/>
  <c r="E15" i="1"/>
  <c r="G15" i="1" s="1"/>
  <c r="L15" i="1"/>
  <c r="E16" i="1"/>
  <c r="G16" i="1" s="1"/>
  <c r="L16" i="1"/>
  <c r="E17" i="1"/>
  <c r="G17" i="1" s="1"/>
  <c r="L17" i="1"/>
  <c r="E18" i="1"/>
  <c r="G18" i="1" s="1"/>
  <c r="L18" i="1"/>
  <c r="E19" i="1"/>
  <c r="G19" i="1" s="1"/>
  <c r="L19" i="1"/>
  <c r="E20" i="1"/>
  <c r="G20" i="1" s="1"/>
  <c r="L20" i="1"/>
  <c r="E21" i="1"/>
  <c r="G21" i="1" s="1"/>
  <c r="L21" i="1"/>
  <c r="E22" i="1"/>
  <c r="G22" i="1" s="1"/>
  <c r="L22" i="1"/>
  <c r="M19" i="1" l="1"/>
  <c r="M18" i="1"/>
  <c r="M14" i="1"/>
  <c r="M23" i="2"/>
  <c r="F26" i="2" s="1"/>
  <c r="M12" i="1"/>
  <c r="M15" i="1"/>
  <c r="M20" i="1"/>
  <c r="M17" i="1"/>
  <c r="M16" i="1"/>
  <c r="M21" i="1"/>
  <c r="M22" i="1"/>
  <c r="M13" i="1"/>
  <c r="M23" i="1" l="1"/>
  <c r="F26" i="1" s="1"/>
</calcChain>
</file>

<file path=xl/sharedStrings.xml><?xml version="1.0" encoding="utf-8"?>
<sst xmlns="http://schemas.openxmlformats.org/spreadsheetml/2006/main" count="135" uniqueCount="63">
  <si>
    <t>月給</t>
    <rPh sb="0" eb="2">
      <t>ゲッキュウ</t>
    </rPh>
    <phoneticPr fontId="2"/>
  </si>
  <si>
    <t>金沢　太郎</t>
    <rPh sb="0" eb="2">
      <t>カナザワ</t>
    </rPh>
    <rPh sb="3" eb="5">
      <t>タロウ</t>
    </rPh>
    <phoneticPr fontId="2"/>
  </si>
  <si>
    <t>例</t>
    <rPh sb="0" eb="1">
      <t>レイ</t>
    </rPh>
    <phoneticPr fontId="2"/>
  </si>
  <si>
    <t>②</t>
    <phoneticPr fontId="2"/>
  </si>
  <si>
    <t>賃上げ率
(B-A)/A</t>
    <rPh sb="0" eb="2">
      <t>チンア</t>
    </rPh>
    <rPh sb="3" eb="4">
      <t>リツ</t>
    </rPh>
    <phoneticPr fontId="2"/>
  </si>
  <si>
    <t>①</t>
    <phoneticPr fontId="2"/>
  </si>
  <si>
    <t>年齢</t>
    <rPh sb="0" eb="2">
      <t>ネンレイ</t>
    </rPh>
    <phoneticPr fontId="2"/>
  </si>
  <si>
    <t>生年月日
yyyy/mm/dd</t>
    <rPh sb="0" eb="4">
      <t>セイネンガッピ</t>
    </rPh>
    <phoneticPr fontId="2"/>
  </si>
  <si>
    <t>年俸</t>
    <rPh sb="0" eb="2">
      <t>ネンポウ</t>
    </rPh>
    <phoneticPr fontId="2"/>
  </si>
  <si>
    <t>35歳未満（R8.4.1時点）</t>
    <rPh sb="2" eb="5">
      <t>サイミマン</t>
    </rPh>
    <rPh sb="12" eb="14">
      <t>ジテン</t>
    </rPh>
    <phoneticPr fontId="2"/>
  </si>
  <si>
    <t>№</t>
    <phoneticPr fontId="2"/>
  </si>
  <si>
    <t>週給</t>
    <rPh sb="0" eb="2">
      <t>シュウキュウ</t>
    </rPh>
    <phoneticPr fontId="2"/>
  </si>
  <si>
    <t>日</t>
    <rPh sb="0" eb="1">
      <t>ヒ</t>
    </rPh>
    <phoneticPr fontId="2"/>
  </si>
  <si>
    <t>月</t>
    <rPh sb="0" eb="1">
      <t>ゲツ</t>
    </rPh>
    <phoneticPr fontId="2"/>
  </si>
  <si>
    <t>令和８年</t>
    <phoneticPr fontId="2"/>
  </si>
  <si>
    <t>賃上げ後の最初の賃金支払日</t>
    <phoneticPr fontId="2"/>
  </si>
  <si>
    <t>時給</t>
    <rPh sb="0" eb="2">
      <t>ジキュウ</t>
    </rPh>
    <phoneticPr fontId="2"/>
  </si>
  <si>
    <t>人</t>
    <rPh sb="0" eb="1">
      <t>ニン</t>
    </rPh>
    <phoneticPr fontId="2"/>
  </si>
  <si>
    <t>賃金引上げ対象労働者数</t>
    <rPh sb="10" eb="11">
      <t>スウ</t>
    </rPh>
    <phoneticPr fontId="2"/>
  </si>
  <si>
    <t>賃金引上げ計算書</t>
    <rPh sb="0" eb="4">
      <t>チンギンヒキア</t>
    </rPh>
    <rPh sb="5" eb="7">
      <t>ケイサン</t>
    </rPh>
    <rPh sb="7" eb="8">
      <t>ショ</t>
    </rPh>
    <phoneticPr fontId="2"/>
  </si>
  <si>
    <t>交付申請額　計　　</t>
    <rPh sb="0" eb="2">
      <t>コウフ</t>
    </rPh>
    <rPh sb="2" eb="5">
      <t>シンセイガク</t>
    </rPh>
    <rPh sb="6" eb="7">
      <t>ケイ</t>
    </rPh>
    <phoneticPr fontId="2"/>
  </si>
  <si>
    <t>法人名・屋号</t>
    <rPh sb="0" eb="2">
      <t>ホウジン</t>
    </rPh>
    <rPh sb="2" eb="3">
      <t>メイ</t>
    </rPh>
    <rPh sb="4" eb="6">
      <t>ヤゴウ</t>
    </rPh>
    <phoneticPr fontId="2"/>
  </si>
  <si>
    <t>計</t>
    <rPh sb="0" eb="1">
      <t>ケイ</t>
    </rPh>
    <phoneticPr fontId="2"/>
  </si>
  <si>
    <t>対象労働者氏名</t>
    <rPh sb="0" eb="2">
      <t>タイショウ</t>
    </rPh>
    <rPh sb="2" eb="5">
      <t>ロウドウシャ</t>
    </rPh>
    <rPh sb="5" eb="7">
      <t>シメイ</t>
    </rPh>
    <phoneticPr fontId="2"/>
  </si>
  <si>
    <t>申請する賃金引上げを行った対象労働者は、金沢市内の事業所に勤務する従業員です。</t>
    <rPh sb="0" eb="2">
      <t>シンセイ</t>
    </rPh>
    <rPh sb="4" eb="8">
      <t>チンギンヒキア</t>
    </rPh>
    <rPh sb="10" eb="11">
      <t>オコナ</t>
    </rPh>
    <rPh sb="13" eb="15">
      <t>タイショウ</t>
    </rPh>
    <rPh sb="15" eb="18">
      <t>ロウドウシャ</t>
    </rPh>
    <rPh sb="20" eb="24">
      <t>カナザワシナイ</t>
    </rPh>
    <rPh sb="25" eb="28">
      <t>ジギョウショ</t>
    </rPh>
    <rPh sb="29" eb="31">
      <t>キンム</t>
    </rPh>
    <rPh sb="33" eb="36">
      <t>ジュウギョウイン</t>
    </rPh>
    <phoneticPr fontId="2"/>
  </si>
  <si>
    <t>株式会社金沢工業</t>
    <rPh sb="0" eb="4">
      <t>カブシキガイシャ</t>
    </rPh>
    <rPh sb="4" eb="8">
      <t>カナザワコウギョウ</t>
    </rPh>
    <phoneticPr fontId="2"/>
  </si>
  <si>
    <t>はい</t>
  </si>
  <si>
    <t>広坂　一郎</t>
    <rPh sb="0" eb="2">
      <t>ヒロサカ</t>
    </rPh>
    <rPh sb="3" eb="5">
      <t>イチロウ</t>
    </rPh>
    <phoneticPr fontId="2"/>
  </si>
  <si>
    <t>柿木　次郎</t>
    <rPh sb="0" eb="1">
      <t>カキ</t>
    </rPh>
    <rPh sb="1" eb="2">
      <t>キ</t>
    </rPh>
    <rPh sb="3" eb="5">
      <t>ジロウ</t>
    </rPh>
    <phoneticPr fontId="2"/>
  </si>
  <si>
    <t>畠　花子</t>
    <rPh sb="0" eb="1">
      <t>ハタケ</t>
    </rPh>
    <rPh sb="2" eb="4">
      <t>ハナコ</t>
    </rPh>
    <phoneticPr fontId="2"/>
  </si>
  <si>
    <t>引上げ前の
最低賃金の対象となる賃金
A</t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</si>
  <si>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t>日給</t>
    <rPh sb="0" eb="2">
      <t>ニッキュウ</t>
    </rPh>
    <phoneticPr fontId="2"/>
  </si>
  <si>
    <t>賃金締切日</t>
    <rPh sb="0" eb="2">
      <t>チンギン</t>
    </rPh>
    <rPh sb="2" eb="5">
      <t>シメキリビ</t>
    </rPh>
    <phoneticPr fontId="2"/>
  </si>
  <si>
    <t>賃金支払日</t>
    <rPh sb="0" eb="2">
      <t>チンギン</t>
    </rPh>
    <rPh sb="2" eb="5">
      <t>シハライビ</t>
    </rPh>
    <phoneticPr fontId="2"/>
  </si>
  <si>
    <t>日</t>
    <rPh sb="0" eb="1">
      <t>ヒ</t>
    </rPh>
    <phoneticPr fontId="2"/>
  </si>
  <si>
    <t>翌月</t>
  </si>
  <si>
    <t>毎月</t>
  </si>
  <si>
    <t>末</t>
    <rPh sb="0" eb="1">
      <t>マツ</t>
    </rPh>
    <phoneticPr fontId="2"/>
  </si>
  <si>
    <t>基本給</t>
    <rPh sb="0" eb="3">
      <t>キホンキュウ</t>
    </rPh>
    <phoneticPr fontId="2"/>
  </si>
  <si>
    <t>手当</t>
    <rPh sb="0" eb="2">
      <t>テアテ</t>
    </rPh>
    <phoneticPr fontId="2"/>
  </si>
  <si>
    <t>手当</t>
    <rPh sb="0" eb="2">
      <t>テア</t>
    </rPh>
    <phoneticPr fontId="2"/>
  </si>
  <si>
    <t>合計</t>
    <rPh sb="0" eb="2">
      <t>ゴウケイ</t>
    </rPh>
    <phoneticPr fontId="2"/>
  </si>
  <si>
    <t>対象賃金内訳</t>
    <rPh sb="0" eb="4">
      <t>タイショウチンギン</t>
    </rPh>
    <rPh sb="4" eb="6">
      <t>ウチワケ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</si>
  <si>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>
      <rPr>
        <sz val="11"/>
        <color theme="1"/>
        <rFont val="游ゴシック"/>
        <family val="2"/>
        <charset val="128"/>
        <scheme val="minor"/>
      </rPr>
      <t>の
最低賃金の対象となる賃金
A</t>
    </r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</si>
  <si>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>
      <rPr>
        <sz val="11"/>
        <color theme="1"/>
        <rFont val="游ゴシック"/>
        <family val="2"/>
        <charset val="128"/>
        <scheme val="minor"/>
      </rPr>
      <t>の
最低賃金の対象となる賃金
B</t>
    </r>
    <rPh sb="0" eb="2">
      <t>ヒキア</t>
    </rPh>
    <rPh sb="3" eb="4">
      <t>ゴ</t>
    </rPh>
    <rPh sb="6" eb="10">
      <t>サイテイチンギン</t>
    </rPh>
    <rPh sb="11" eb="13">
      <t>タイショウ</t>
    </rPh>
    <rPh sb="16" eb="18">
      <t>チンギン</t>
    </rPh>
    <phoneticPr fontId="2"/>
  </si>
  <si>
    <t>○○手当</t>
    <rPh sb="2" eb="4">
      <t>テア</t>
    </rPh>
    <phoneticPr fontId="2"/>
  </si>
  <si>
    <t>前</t>
    <rPh sb="0" eb="1">
      <t>マエ</t>
    </rPh>
    <phoneticPr fontId="2"/>
  </si>
  <si>
    <t>後</t>
    <rPh sb="0" eb="1">
      <t>ゴ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</si>
  <si>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Ph sb="0" eb="3">
      <t>チンギンヒ</t>
    </rPh>
    <rPh sb="3" eb="4">
      <t>ア</t>
    </rPh>
    <rPh sb="5" eb="6">
      <t>マエ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</si>
  <si>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Ph sb="0" eb="3">
      <t>チンギンヒ</t>
    </rPh>
    <rPh sb="3" eb="4">
      <t>ア</t>
    </rPh>
    <rPh sb="5" eb="6">
      <t>ゴ</t>
    </rPh>
    <phoneticPr fontId="2"/>
  </si>
  <si>
    <t>□□手当</t>
    <rPh sb="2" eb="4">
      <t>テア</t>
    </rPh>
    <phoneticPr fontId="2"/>
  </si>
  <si>
    <t>※１か月単位の変形労働時間制を適用している月給制の場合は、会社カレンダー等により、月平均の所定労働時間を記載してください。</t>
    <rPh sb="3" eb="4">
      <t>ゲツ</t>
    </rPh>
    <rPh sb="4" eb="6">
      <t>タンイ</t>
    </rPh>
    <rPh sb="7" eb="14">
      <t>ヘンケイロウドウジカンセイ</t>
    </rPh>
    <rPh sb="15" eb="17">
      <t>テキヨウ</t>
    </rPh>
    <rPh sb="21" eb="24">
      <t>ゲッキュウセイ</t>
    </rPh>
    <rPh sb="25" eb="27">
      <t>バアイ</t>
    </rPh>
    <rPh sb="29" eb="31">
      <t>カイシャ</t>
    </rPh>
    <rPh sb="36" eb="37">
      <t>ナド</t>
    </rPh>
    <rPh sb="41" eb="44">
      <t>ツキヘイキン</t>
    </rPh>
    <rPh sb="45" eb="51">
      <t>ショテイロウドウジカン</t>
    </rPh>
    <rPh sb="52" eb="54">
      <t>キサイ</t>
    </rPh>
    <phoneticPr fontId="2"/>
  </si>
  <si>
    <t>※１年単位の変形労働時間制を適用している月給制の場合は、監督署に届け出られた年間カレンダー等により、年単位の休日等を元に月平均の所定労働時間を記載してください。</t>
    <rPh sb="2" eb="5">
      <t>ネンタンイ</t>
    </rPh>
    <rPh sb="6" eb="8">
      <t>ヘンケイ</t>
    </rPh>
    <rPh sb="8" eb="10">
      <t>ロウドウ</t>
    </rPh>
    <rPh sb="10" eb="13">
      <t>ジカンセイ</t>
    </rPh>
    <rPh sb="14" eb="16">
      <t>テキヨウ</t>
    </rPh>
    <rPh sb="20" eb="23">
      <t>ゲッキュウセイ</t>
    </rPh>
    <rPh sb="24" eb="26">
      <t>バアイ</t>
    </rPh>
    <rPh sb="28" eb="31">
      <t>カントクショ</t>
    </rPh>
    <rPh sb="32" eb="33">
      <t>トド</t>
    </rPh>
    <rPh sb="34" eb="35">
      <t>デ</t>
    </rPh>
    <rPh sb="38" eb="40">
      <t>ネンカン</t>
    </rPh>
    <rPh sb="45" eb="46">
      <t>ナド</t>
    </rPh>
    <rPh sb="50" eb="53">
      <t>ネンタンイ</t>
    </rPh>
    <rPh sb="54" eb="57">
      <t>キュウジツナド</t>
    </rPh>
    <rPh sb="58" eb="59">
      <t>モト</t>
    </rPh>
    <rPh sb="60" eb="63">
      <t>ツキヘイキン</t>
    </rPh>
    <rPh sb="64" eb="70">
      <t>ショテイロウドウジカン</t>
    </rPh>
    <rPh sb="71" eb="73">
      <t>キサイ</t>
    </rPh>
    <phoneticPr fontId="2"/>
  </si>
  <si>
    <t>時間当たり
賃金</t>
    <rPh sb="0" eb="3">
      <t>ジカンア</t>
    </rPh>
    <rPh sb="6" eb="8">
      <t>チンギン</t>
    </rPh>
    <phoneticPr fontId="2"/>
  </si>
  <si>
    <t>１日の労働時間８H、年間労働日数２６０日　８H×260日÷12か月＝月平均173.33時間</t>
    <rPh sb="1" eb="2">
      <t>ヒ</t>
    </rPh>
    <rPh sb="3" eb="7">
      <t>ロウドウジカン</t>
    </rPh>
    <rPh sb="10" eb="12">
      <t>ネンカン</t>
    </rPh>
    <rPh sb="12" eb="14">
      <t>ロウドウ</t>
    </rPh>
    <rPh sb="14" eb="16">
      <t>ニッスウ</t>
    </rPh>
    <rPh sb="19" eb="20">
      <t>ヒ</t>
    </rPh>
    <rPh sb="27" eb="28">
      <t>ヒ</t>
    </rPh>
    <rPh sb="32" eb="33">
      <t>ゲツ</t>
    </rPh>
    <rPh sb="34" eb="37">
      <t>ツキヘイキン</t>
    </rPh>
    <rPh sb="43" eb="45">
      <t>ジカン</t>
    </rPh>
    <phoneticPr fontId="2"/>
  </si>
  <si>
    <t>１月の平均所定
労働時間の計算</t>
    <rPh sb="13" eb="15">
      <t>ケイサン</t>
    </rPh>
    <phoneticPr fontId="2"/>
  </si>
  <si>
    <t>１月の
平均所定
労働時間
※</t>
    <rPh sb="1" eb="2">
      <t>ツキ</t>
    </rPh>
    <rPh sb="4" eb="6">
      <t>ヘイキン</t>
    </rPh>
    <rPh sb="6" eb="8">
      <t>ショテイ</t>
    </rPh>
    <rPh sb="9" eb="13">
      <t>ロウドウジカン</t>
    </rPh>
    <phoneticPr fontId="2"/>
  </si>
  <si>
    <t>１月の平均所定
労働時間の算出</t>
    <rPh sb="13" eb="15">
      <t>サンシュツ</t>
    </rPh>
    <phoneticPr fontId="2"/>
  </si>
  <si>
    <t>対象労働者氏名</t>
    <phoneticPr fontId="2"/>
  </si>
  <si>
    <t>賃上げ率５％</t>
    <rPh sb="0" eb="2">
      <t>チンア</t>
    </rPh>
    <rPh sb="3" eb="4">
      <t>リツ</t>
    </rPh>
    <phoneticPr fontId="2"/>
  </si>
  <si>
    <t>引上げ後の
最低賃金の対象となる賃金
B</t>
    <phoneticPr fontId="2"/>
  </si>
  <si>
    <t>時間
当たり
賃金</t>
    <rPh sb="0" eb="2">
      <t>ジカン</t>
    </rPh>
    <rPh sb="3" eb="4">
      <t>ア</t>
    </rPh>
    <rPh sb="7" eb="9">
      <t>チンギン</t>
    </rPh>
    <phoneticPr fontId="2"/>
  </si>
  <si>
    <t>令和８年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</si>
</sst>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&quot;円&quot;"/>
    <numFmt numFmtId="178" formatCode="0&quot;歳&quot;"/>
    <numFmt numFmtId="179" formatCode="#,##0&quot;円&quot;;[Red]\-#,##0"/>
    <numFmt numFmtId="180" formatCode="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i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b/>
      <sz val="16"/>
      <color theme="1"/>
      <name val="ＭＳ ゴシック"/>
      <family val="3"/>
      <charset val="128"/>
    </font>
    <font>
      <b/>
      <sz val="11"/>
      <color rgb="FF3333FF"/>
      <name val="游ゴシック"/>
      <family val="3"/>
      <charset val="128"/>
      <scheme val="minor"/>
    </font>
    <font>
      <b/>
      <sz val="12"/>
      <color rgb="FF3333FF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u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</fills>
  <borders count="8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/>
      <right style="thin">
        <color indexed="64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4" fontId="0" fillId="3" borderId="16" xfId="0" applyNumberForma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4" fontId="0" fillId="3" borderId="23" xfId="0" applyNumberFormat="1" applyFill="1" applyBorder="1" applyAlignment="1" applyProtection="1">
      <alignment horizontal="center" vertical="center"/>
      <protection locked="0"/>
    </xf>
    <xf numFmtId="0" fontId="8" fillId="2" borderId="0" xfId="0" applyFont="1" applyFill="1" applyProtection="1">
      <alignment vertical="center"/>
    </xf>
    <xf numFmtId="0" fontId="7" fillId="2" borderId="0" xfId="0" applyFont="1" applyFill="1" applyAlignment="1" applyProtection="1">
      <alignment horizontal="center" vertical="center"/>
    </xf>
    <xf numFmtId="0" fontId="7" fillId="2" borderId="0" xfId="0" applyFont="1" applyFill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>
      <alignment vertical="center"/>
    </xf>
    <xf numFmtId="38" fontId="0" fillId="2" borderId="0" xfId="1" applyFont="1" applyFill="1" applyProtection="1">
      <alignment vertical="center"/>
    </xf>
    <xf numFmtId="14" fontId="0" fillId="2" borderId="0" xfId="0" applyNumberFormat="1" applyFont="1" applyFill="1" applyProtection="1">
      <alignment vertical="center"/>
    </xf>
    <xf numFmtId="0" fontId="0" fillId="2" borderId="0" xfId="0" applyFont="1" applyFill="1" applyProtection="1">
      <alignment vertical="center"/>
    </xf>
    <xf numFmtId="0" fontId="10" fillId="3" borderId="50" xfId="0" applyFont="1" applyFill="1" applyBorder="1" applyAlignment="1" applyProtection="1">
      <alignment horizontal="center" vertical="center"/>
    </xf>
    <xf numFmtId="0" fontId="0" fillId="2" borderId="50" xfId="0" applyFill="1" applyBorder="1" applyAlignment="1" applyProtection="1">
      <alignment horizontal="center" vertical="center"/>
    </xf>
    <xf numFmtId="0" fontId="0" fillId="2" borderId="50" xfId="0" applyFill="1" applyBorder="1" applyProtection="1">
      <alignment vertical="center"/>
    </xf>
    <xf numFmtId="0" fontId="0" fillId="2" borderId="3" xfId="0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2" borderId="38" xfId="0" applyFill="1" applyBorder="1" applyAlignment="1" applyProtection="1">
      <alignment horizontal="center" vertical="center" wrapText="1"/>
    </xf>
    <xf numFmtId="0" fontId="0" fillId="2" borderId="37" xfId="0" applyFill="1" applyBorder="1" applyAlignment="1" applyProtection="1">
      <alignment horizontal="center" vertical="center" wrapText="1"/>
    </xf>
    <xf numFmtId="0" fontId="0" fillId="2" borderId="36" xfId="0" applyFill="1" applyBorder="1" applyAlignment="1" applyProtection="1">
      <alignment horizontal="center" vertical="center"/>
    </xf>
    <xf numFmtId="0" fontId="4" fillId="2" borderId="34" xfId="0" applyFont="1" applyFill="1" applyBorder="1" applyAlignment="1" applyProtection="1">
      <alignment horizontal="center" vertical="center"/>
    </xf>
    <xf numFmtId="176" fontId="4" fillId="2" borderId="29" xfId="0" applyNumberFormat="1" applyFont="1" applyFill="1" applyBorder="1" applyAlignment="1" applyProtection="1">
      <alignment horizontal="center" vertical="center"/>
    </xf>
    <xf numFmtId="0" fontId="5" fillId="2" borderId="28" xfId="0" applyFont="1" applyFill="1" applyBorder="1" applyAlignment="1" applyProtection="1">
      <alignment horizontal="center" vertical="center"/>
    </xf>
    <xf numFmtId="179" fontId="4" fillId="2" borderId="27" xfId="1" applyNumberFormat="1" applyFont="1" applyFill="1" applyBorder="1" applyProtection="1">
      <alignment vertical="center"/>
    </xf>
    <xf numFmtId="0" fontId="0" fillId="2" borderId="26" xfId="0" applyFill="1" applyBorder="1" applyAlignment="1" applyProtection="1">
      <alignment horizontal="center" vertical="center"/>
    </xf>
    <xf numFmtId="14" fontId="9" fillId="3" borderId="23" xfId="0" applyNumberFormat="1" applyFont="1" applyFill="1" applyBorder="1" applyAlignment="1" applyProtection="1">
      <alignment horizontal="center" vertical="center"/>
    </xf>
    <xf numFmtId="176" fontId="0" fillId="2" borderId="22" xfId="0" applyNumberFormat="1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179" fontId="0" fillId="2" borderId="20" xfId="1" applyNumberFormat="1" applyFont="1" applyFill="1" applyBorder="1" applyProtection="1">
      <alignment vertical="center"/>
    </xf>
    <xf numFmtId="0" fontId="0" fillId="2" borderId="19" xfId="0" applyFill="1" applyBorder="1" applyAlignment="1" applyProtection="1">
      <alignment horizontal="center" vertical="center"/>
    </xf>
    <xf numFmtId="14" fontId="9" fillId="3" borderId="16" xfId="0" applyNumberFormat="1" applyFont="1" applyFill="1" applyBorder="1" applyAlignment="1" applyProtection="1">
      <alignment horizontal="center" vertical="center"/>
    </xf>
    <xf numFmtId="176" fontId="0" fillId="2" borderId="15" xfId="0" applyNumberFormat="1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179" fontId="0" fillId="2" borderId="13" xfId="1" applyNumberFormat="1" applyFont="1" applyFill="1" applyBorder="1" applyProtection="1">
      <alignment vertical="center"/>
    </xf>
    <xf numFmtId="14" fontId="0" fillId="3" borderId="16" xfId="0" applyNumberFormat="1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176" fontId="0" fillId="2" borderId="7" xfId="0" applyNumberForma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179" fontId="3" fillId="2" borderId="1" xfId="1" applyNumberFormat="1" applyFont="1" applyFill="1" applyBorder="1" applyProtection="1">
      <alignment vertical="center"/>
    </xf>
    <xf numFmtId="179" fontId="0" fillId="2" borderId="0" xfId="0" applyNumberFormat="1" applyFill="1" applyProtection="1">
      <alignment vertical="center"/>
    </xf>
    <xf numFmtId="0" fontId="10" fillId="4" borderId="50" xfId="0" applyFont="1" applyFill="1" applyBorder="1" applyAlignment="1" applyProtection="1">
      <alignment horizontal="center" vertical="center"/>
    </xf>
    <xf numFmtId="0" fontId="5" fillId="4" borderId="50" xfId="0" applyFont="1" applyFill="1" applyBorder="1" applyAlignment="1" applyProtection="1">
      <alignment horizontal="center" vertical="center"/>
      <protection locked="0"/>
    </xf>
    <xf numFmtId="177" fontId="4" fillId="0" borderId="29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0" fillId="0" borderId="15" xfId="0" applyNumberFormat="1" applyFill="1" applyBorder="1" applyAlignment="1" applyProtection="1">
      <alignment horizontal="right" vertical="center"/>
    </xf>
    <xf numFmtId="0" fontId="4" fillId="0" borderId="31" xfId="0" applyFont="1" applyFill="1" applyBorder="1" applyAlignment="1" applyProtection="1">
      <alignment horizontal="center" vertical="center"/>
    </xf>
    <xf numFmtId="14" fontId="4" fillId="0" borderId="30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/>
    </xf>
    <xf numFmtId="0" fontId="9" fillId="0" borderId="20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4" borderId="82" xfId="0" applyFill="1" applyBorder="1" applyAlignment="1" applyProtection="1">
      <alignment horizontal="center" vertical="center"/>
      <protection locked="0"/>
    </xf>
    <xf numFmtId="0" fontId="0" fillId="4" borderId="83" xfId="0" applyFill="1" applyBorder="1" applyAlignment="1" applyProtection="1">
      <alignment horizontal="center" vertical="center"/>
      <protection locked="0"/>
    </xf>
    <xf numFmtId="0" fontId="0" fillId="4" borderId="84" xfId="0" applyFill="1" applyBorder="1" applyAlignment="1" applyProtection="1">
      <alignment horizontal="center" vertical="center"/>
      <protection locked="0"/>
    </xf>
    <xf numFmtId="14" fontId="11" fillId="2" borderId="0" xfId="0" applyNumberFormat="1" applyFont="1" applyFill="1" applyProtection="1">
      <alignment vertical="center"/>
    </xf>
    <xf numFmtId="0" fontId="11" fillId="2" borderId="0" xfId="0" applyFont="1" applyFill="1" applyProtection="1">
      <alignment vertical="center"/>
    </xf>
    <xf numFmtId="177" fontId="0" fillId="0" borderId="22" xfId="0" applyNumberFormat="1" applyFill="1" applyBorder="1" applyAlignment="1" applyProtection="1">
      <alignment horizontal="right" vertical="center"/>
    </xf>
    <xf numFmtId="177" fontId="0" fillId="0" borderId="7" xfId="0" applyNumberFormat="1" applyFill="1" applyBorder="1" applyAlignment="1" applyProtection="1">
      <alignment horizontal="right" vertical="center"/>
    </xf>
    <xf numFmtId="179" fontId="0" fillId="2" borderId="5" xfId="1" applyNumberFormat="1" applyFont="1" applyFill="1" applyBorder="1" applyProtection="1">
      <alignment vertical="center"/>
    </xf>
    <xf numFmtId="0" fontId="16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Protection="1">
      <alignment vertical="center"/>
    </xf>
    <xf numFmtId="0" fontId="15" fillId="0" borderId="0" xfId="0" applyFont="1" applyProtection="1">
      <alignment vertical="center"/>
    </xf>
    <xf numFmtId="0" fontId="14" fillId="0" borderId="0" xfId="0" applyFont="1" applyAlignment="1" applyProtection="1">
      <alignment horizontal="center" vertical="center"/>
    </xf>
    <xf numFmtId="0" fontId="0" fillId="4" borderId="43" xfId="0" applyNumberFormat="1" applyFill="1" applyBorder="1" applyAlignment="1" applyProtection="1">
      <alignment horizontal="right" vertical="center" shrinkToFit="1"/>
    </xf>
    <xf numFmtId="0" fontId="4" fillId="2" borderId="53" xfId="0" applyFont="1" applyFill="1" applyBorder="1" applyAlignment="1" applyProtection="1">
      <alignment horizontal="center" vertical="center"/>
    </xf>
    <xf numFmtId="0" fontId="4" fillId="0" borderId="53" xfId="0" applyFont="1" applyFill="1" applyBorder="1" applyAlignment="1" applyProtection="1">
      <alignment horizontal="center" vertical="center"/>
    </xf>
    <xf numFmtId="0" fontId="4" fillId="0" borderId="74" xfId="0" applyFont="1" applyFill="1" applyBorder="1" applyAlignment="1" applyProtection="1">
      <alignment horizontal="center" vertical="center"/>
    </xf>
    <xf numFmtId="177" fontId="4" fillId="0" borderId="34" xfId="0" applyNumberFormat="1" applyFont="1" applyFill="1" applyBorder="1" applyAlignment="1" applyProtection="1">
      <alignment horizontal="right" vertical="center" shrinkToFit="1"/>
    </xf>
    <xf numFmtId="177" fontId="4" fillId="0" borderId="54" xfId="0" applyNumberFormat="1" applyFont="1" applyFill="1" applyBorder="1" applyAlignment="1" applyProtection="1">
      <alignment horizontal="right" vertical="center" shrinkToFit="1"/>
    </xf>
    <xf numFmtId="177" fontId="4" fillId="0" borderId="55" xfId="0" applyNumberFormat="1" applyFont="1" applyFill="1" applyBorder="1" applyAlignment="1" applyProtection="1">
      <alignment horizontal="right" vertical="center"/>
    </xf>
    <xf numFmtId="177" fontId="4" fillId="0" borderId="31" xfId="0" applyNumberFormat="1" applyFont="1" applyFill="1" applyBorder="1" applyAlignment="1" applyProtection="1">
      <alignment horizontal="right" vertical="center" shrinkToFit="1"/>
    </xf>
    <xf numFmtId="0" fontId="0" fillId="2" borderId="67" xfId="0" applyFill="1" applyBorder="1" applyAlignment="1" applyProtection="1">
      <alignment horizontal="center" vertical="center"/>
    </xf>
    <xf numFmtId="177" fontId="0" fillId="0" borderId="61" xfId="0" applyNumberFormat="1" applyFill="1" applyBorder="1" applyAlignment="1" applyProtection="1">
      <alignment horizontal="right" vertical="center"/>
    </xf>
    <xf numFmtId="177" fontId="0" fillId="0" borderId="61" xfId="0" applyNumberFormat="1" applyBorder="1" applyAlignment="1" applyProtection="1">
      <alignment horizontal="right" vertical="center"/>
    </xf>
    <xf numFmtId="180" fontId="15" fillId="0" borderId="0" xfId="0" applyNumberFormat="1" applyFont="1" applyProtection="1">
      <alignment vertical="center"/>
    </xf>
    <xf numFmtId="0" fontId="0" fillId="2" borderId="68" xfId="0" applyFill="1" applyBorder="1" applyAlignment="1" applyProtection="1">
      <alignment horizontal="center" vertical="center"/>
    </xf>
    <xf numFmtId="0" fontId="0" fillId="4" borderId="83" xfId="0" applyFill="1" applyBorder="1" applyAlignment="1" applyProtection="1">
      <alignment horizontal="center" vertical="center"/>
    </xf>
    <xf numFmtId="177" fontId="0" fillId="4" borderId="62" xfId="0" applyNumberFormat="1" applyFill="1" applyBorder="1" applyAlignment="1" applyProtection="1">
      <alignment horizontal="right" vertical="center" shrinkToFit="1"/>
    </xf>
    <xf numFmtId="177" fontId="0" fillId="4" borderId="19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Fill="1" applyBorder="1" applyAlignment="1" applyProtection="1">
      <alignment horizontal="right" vertical="center"/>
    </xf>
    <xf numFmtId="177" fontId="0" fillId="4" borderId="13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Border="1" applyAlignment="1" applyProtection="1">
      <alignment horizontal="right" vertical="center"/>
    </xf>
    <xf numFmtId="0" fontId="0" fillId="2" borderId="69" xfId="0" applyFill="1" applyBorder="1" applyAlignment="1" applyProtection="1">
      <alignment horizontal="center" vertical="center"/>
    </xf>
    <xf numFmtId="0" fontId="0" fillId="4" borderId="84" xfId="0" applyFill="1" applyBorder="1" applyAlignment="1" applyProtection="1">
      <alignment horizontal="center" vertical="center"/>
    </xf>
    <xf numFmtId="177" fontId="0" fillId="4" borderId="64" xfId="0" applyNumberFormat="1" applyFill="1" applyBorder="1" applyAlignment="1" applyProtection="1">
      <alignment horizontal="right" vertical="center" shrinkToFit="1"/>
    </xf>
    <xf numFmtId="177" fontId="0" fillId="4" borderId="65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Fill="1" applyBorder="1" applyAlignment="1" applyProtection="1">
      <alignment horizontal="right" vertical="center"/>
    </xf>
    <xf numFmtId="177" fontId="0" fillId="4" borderId="73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Border="1" applyAlignment="1" applyProtection="1">
      <alignment horizontal="right" vertical="center"/>
    </xf>
    <xf numFmtId="0" fontId="0" fillId="0" borderId="0" xfId="0" applyFill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left" vertical="center"/>
    </xf>
    <xf numFmtId="0" fontId="15" fillId="0" borderId="0" xfId="0" applyFont="1" applyFill="1" applyProtection="1">
      <alignment vertical="center"/>
    </xf>
    <xf numFmtId="177" fontId="0" fillId="4" borderId="60" xfId="0" applyNumberFormat="1" applyFill="1" applyBorder="1" applyAlignment="1" applyProtection="1">
      <alignment horizontal="right" vertical="center" shrinkToFit="1"/>
      <protection locked="0"/>
    </xf>
    <xf numFmtId="177" fontId="0" fillId="4" borderId="26" xfId="0" applyNumberFormat="1" applyFill="1" applyBorder="1" applyAlignment="1" applyProtection="1">
      <alignment horizontal="right" vertical="center" shrinkToFit="1"/>
      <protection locked="0"/>
    </xf>
    <xf numFmtId="177" fontId="0" fillId="4" borderId="62" xfId="0" applyNumberFormat="1" applyFill="1" applyBorder="1" applyAlignment="1" applyProtection="1">
      <alignment horizontal="right" vertical="center" shrinkToFit="1"/>
      <protection locked="0"/>
    </xf>
    <xf numFmtId="177" fontId="0" fillId="4" borderId="19" xfId="0" applyNumberFormat="1" applyFill="1" applyBorder="1" applyAlignment="1" applyProtection="1">
      <alignment horizontal="right" vertical="center" shrinkToFit="1"/>
      <protection locked="0"/>
    </xf>
    <xf numFmtId="177" fontId="0" fillId="4" borderId="64" xfId="0" applyNumberFormat="1" applyFill="1" applyBorder="1" applyAlignment="1" applyProtection="1">
      <alignment horizontal="right" vertical="center" shrinkToFit="1"/>
      <protection locked="0"/>
    </xf>
    <xf numFmtId="177" fontId="0" fillId="4" borderId="65" xfId="0" applyNumberFormat="1" applyFill="1" applyBorder="1" applyAlignment="1" applyProtection="1">
      <alignment horizontal="right" vertical="center" shrinkToFit="1"/>
      <protection locked="0"/>
    </xf>
    <xf numFmtId="0" fontId="0" fillId="4" borderId="80" xfId="0" applyNumberFormat="1" applyFill="1" applyBorder="1" applyAlignment="1" applyProtection="1">
      <alignment horizontal="right" vertical="center" shrinkToFit="1"/>
      <protection locked="0"/>
    </xf>
    <xf numFmtId="0" fontId="0" fillId="4" borderId="43" xfId="0" applyNumberFormat="1" applyFill="1" applyBorder="1" applyAlignment="1" applyProtection="1">
      <alignment horizontal="right" vertical="center" shrinkToFit="1"/>
      <protection locked="0"/>
    </xf>
    <xf numFmtId="177" fontId="0" fillId="4" borderId="20" xfId="0" applyNumberFormat="1" applyFill="1" applyBorder="1" applyAlignment="1" applyProtection="1">
      <alignment horizontal="right" vertical="center" shrinkToFit="1"/>
      <protection locked="0"/>
    </xf>
    <xf numFmtId="177" fontId="0" fillId="4" borderId="13" xfId="0" applyNumberFormat="1" applyFill="1" applyBorder="1" applyAlignment="1" applyProtection="1">
      <alignment horizontal="right" vertical="center" shrinkToFit="1"/>
      <protection locked="0"/>
    </xf>
    <xf numFmtId="177" fontId="0" fillId="4" borderId="73" xfId="0" applyNumberFormat="1" applyFill="1" applyBorder="1" applyAlignment="1" applyProtection="1">
      <alignment horizontal="right" vertical="center" shrinkToFit="1"/>
      <protection locked="0"/>
    </xf>
    <xf numFmtId="0" fontId="11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9" fillId="4" borderId="43" xfId="0" applyNumberFormat="1" applyFont="1" applyFill="1" applyBorder="1" applyAlignment="1" applyProtection="1">
      <alignment horizontal="center" vertical="center" shrinkToFit="1"/>
    </xf>
    <xf numFmtId="177" fontId="0" fillId="0" borderId="55" xfId="0" applyNumberFormat="1" applyBorder="1" applyAlignment="1" applyProtection="1">
      <alignment horizontal="right" vertical="center"/>
    </xf>
    <xf numFmtId="0" fontId="9" fillId="3" borderId="67" xfId="0" applyFont="1" applyFill="1" applyBorder="1" applyAlignment="1" applyProtection="1">
      <alignment horizontal="center" vertical="center" shrinkToFit="1"/>
    </xf>
    <xf numFmtId="0" fontId="9" fillId="4" borderId="82" xfId="0" applyFont="1" applyFill="1" applyBorder="1" applyAlignment="1" applyProtection="1">
      <alignment horizontal="center" vertical="center"/>
    </xf>
    <xf numFmtId="177" fontId="9" fillId="4" borderId="60" xfId="0" applyNumberFormat="1" applyFont="1" applyFill="1" applyBorder="1" applyAlignment="1" applyProtection="1">
      <alignment horizontal="right" vertical="center" shrinkToFit="1"/>
    </xf>
    <xf numFmtId="177" fontId="9" fillId="4" borderId="26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Fill="1" applyBorder="1" applyAlignment="1" applyProtection="1">
      <alignment horizontal="right" vertical="center"/>
    </xf>
    <xf numFmtId="177" fontId="9" fillId="4" borderId="20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Border="1" applyAlignment="1" applyProtection="1">
      <alignment horizontal="right" vertical="center"/>
    </xf>
    <xf numFmtId="0" fontId="9" fillId="3" borderId="68" xfId="0" applyFont="1" applyFill="1" applyBorder="1" applyAlignment="1" applyProtection="1">
      <alignment horizontal="center" vertical="center" shrinkToFit="1"/>
    </xf>
    <xf numFmtId="0" fontId="9" fillId="4" borderId="83" xfId="0" applyFont="1" applyFill="1" applyBorder="1" applyAlignment="1" applyProtection="1">
      <alignment horizontal="center" vertical="center"/>
    </xf>
    <xf numFmtId="177" fontId="9" fillId="4" borderId="19" xfId="0" applyNumberFormat="1" applyFont="1" applyFill="1" applyBorder="1" applyAlignment="1" applyProtection="1">
      <alignment horizontal="right" vertical="center" shrinkToFit="1"/>
    </xf>
    <xf numFmtId="177" fontId="9" fillId="0" borderId="63" xfId="0" applyNumberFormat="1" applyFont="1" applyFill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4" borderId="62" xfId="0" applyNumberFormat="1" applyFont="1" applyFill="1" applyBorder="1" applyAlignment="1" applyProtection="1">
      <alignment horizontal="right" vertical="center" shrinkToFit="1"/>
    </xf>
    <xf numFmtId="177" fontId="9" fillId="4" borderId="13" xfId="0" applyNumberFormat="1" applyFont="1" applyFill="1" applyBorder="1" applyAlignment="1" applyProtection="1">
      <alignment horizontal="right" vertical="center" shrinkToFit="1"/>
    </xf>
    <xf numFmtId="0" fontId="0" fillId="3" borderId="68" xfId="0" applyFill="1" applyBorder="1" applyAlignment="1" applyProtection="1">
      <alignment horizontal="center" vertical="center" shrinkToFit="1"/>
    </xf>
    <xf numFmtId="0" fontId="0" fillId="3" borderId="69" xfId="0" applyFill="1" applyBorder="1" applyAlignment="1" applyProtection="1">
      <alignment horizontal="center" vertical="center" shrinkToFit="1"/>
    </xf>
    <xf numFmtId="0" fontId="17" fillId="0" borderId="0" xfId="0" applyFont="1" applyProtection="1">
      <alignment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 shrinkToFit="1"/>
      <protection locked="0"/>
    </xf>
    <xf numFmtId="0" fontId="0" fillId="0" borderId="13" xfId="0" applyFill="1" applyBorder="1" applyAlignment="1" applyProtection="1">
      <alignment horizontal="center" vertical="center" shrinkToFit="1"/>
      <protection locked="0"/>
    </xf>
    <xf numFmtId="0" fontId="0" fillId="0" borderId="9" xfId="0" applyFill="1" applyBorder="1" applyAlignment="1" applyProtection="1">
      <alignment horizontal="center" vertical="center" shrinkToFit="1"/>
      <protection locked="0"/>
    </xf>
    <xf numFmtId="0" fontId="0" fillId="3" borderId="67" xfId="0" applyFill="1" applyBorder="1" applyAlignment="1" applyProtection="1">
      <alignment horizontal="center" vertical="center" shrinkToFit="1"/>
      <protection locked="0"/>
    </xf>
    <xf numFmtId="0" fontId="0" fillId="3" borderId="68" xfId="0" applyFill="1" applyBorder="1" applyAlignment="1" applyProtection="1">
      <alignment horizontal="center" vertical="center" shrinkToFit="1"/>
      <protection locked="0"/>
    </xf>
    <xf numFmtId="0" fontId="0" fillId="3" borderId="69" xfId="0" applyFill="1" applyBorder="1" applyAlignment="1" applyProtection="1">
      <alignment horizontal="center" vertical="center" shrinkToFit="1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40" fontId="15" fillId="0" borderId="0" xfId="1" applyNumberFormat="1" applyFont="1" applyAlignment="1" applyProtection="1">
      <alignment vertical="center" shrinkToFit="1"/>
    </xf>
    <xf numFmtId="40" fontId="0" fillId="0" borderId="0" xfId="1" applyNumberFormat="1" applyFont="1" applyAlignment="1" applyProtection="1">
      <alignment vertical="center" shrinkToFit="1"/>
    </xf>
    <xf numFmtId="0" fontId="0" fillId="3" borderId="87" xfId="0" applyFill="1" applyBorder="1" applyAlignment="1" applyProtection="1">
      <alignment horizontal="center" vertical="center"/>
      <protection locked="0"/>
    </xf>
    <xf numFmtId="178" fontId="0" fillId="2" borderId="17" xfId="0" applyNumberFormat="1" applyFill="1" applyBorder="1" applyAlignment="1" applyProtection="1">
      <alignment horizontal="center" vertical="center"/>
    </xf>
    <xf numFmtId="178" fontId="0" fillId="2" borderId="18" xfId="0" applyNumberFormat="1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178" fontId="0" fillId="2" borderId="10" xfId="0" applyNumberFormat="1" applyFill="1" applyBorder="1" applyAlignment="1" applyProtection="1">
      <alignment horizontal="center" vertical="center"/>
    </xf>
    <xf numFmtId="178" fontId="0" fillId="2" borderId="11" xfId="0" applyNumberFormat="1" applyFill="1" applyBorder="1" applyAlignment="1" applyProtection="1">
      <alignment horizontal="center" vertical="center"/>
    </xf>
    <xf numFmtId="0" fontId="5" fillId="4" borderId="87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left" vertical="center" shrinkToFit="1"/>
      <protection locked="0"/>
    </xf>
    <xf numFmtId="38" fontId="5" fillId="2" borderId="43" xfId="1" applyFont="1" applyFill="1" applyBorder="1" applyAlignment="1" applyProtection="1">
      <alignment horizontal="center" vertical="center" wrapText="1"/>
    </xf>
    <xf numFmtId="38" fontId="6" fillId="2" borderId="35" xfId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right" vertical="center"/>
    </xf>
    <xf numFmtId="0" fontId="3" fillId="2" borderId="3" xfId="0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right" vertical="center"/>
    </xf>
    <xf numFmtId="0" fontId="0" fillId="2" borderId="42" xfId="0" applyFill="1" applyBorder="1" applyAlignment="1" applyProtection="1">
      <alignment horizontal="center" vertical="center" wrapText="1"/>
    </xf>
    <xf numFmtId="0" fontId="0" fillId="2" borderId="41" xfId="0" applyFill="1" applyBorder="1" applyAlignment="1" applyProtection="1">
      <alignment horizontal="center" vertical="center" wrapText="1"/>
    </xf>
    <xf numFmtId="178" fontId="4" fillId="0" borderId="32" xfId="0" applyNumberFormat="1" applyFont="1" applyFill="1" applyBorder="1" applyAlignment="1" applyProtection="1">
      <alignment horizontal="center" vertical="center"/>
    </xf>
    <xf numFmtId="178" fontId="4" fillId="0" borderId="33" xfId="0" applyNumberFormat="1" applyFont="1" applyFill="1" applyBorder="1" applyAlignment="1" applyProtection="1">
      <alignment horizontal="center" vertical="center"/>
    </xf>
    <xf numFmtId="0" fontId="0" fillId="2" borderId="46" xfId="0" applyFill="1" applyBorder="1" applyAlignment="1" applyProtection="1">
      <alignment horizontal="center" vertical="center"/>
    </xf>
    <xf numFmtId="0" fontId="0" fillId="2" borderId="48" xfId="0" applyFill="1" applyBorder="1" applyAlignment="1" applyProtection="1">
      <alignment horizontal="center" vertical="center"/>
    </xf>
    <xf numFmtId="0" fontId="0" fillId="2" borderId="47" xfId="0" applyFill="1" applyBorder="1" applyAlignment="1" applyProtection="1">
      <alignment horizontal="center" vertical="center"/>
    </xf>
    <xf numFmtId="0" fontId="0" fillId="2" borderId="44" xfId="0" applyFill="1" applyBorder="1" applyAlignment="1" applyProtection="1">
      <alignment horizontal="center" vertical="center"/>
    </xf>
    <xf numFmtId="0" fontId="0" fillId="2" borderId="45" xfId="0" applyFill="1" applyBorder="1" applyAlignment="1" applyProtection="1">
      <alignment horizontal="center" vertical="center"/>
    </xf>
    <xf numFmtId="0" fontId="0" fillId="2" borderId="43" xfId="0" applyFill="1" applyBorder="1" applyAlignment="1" applyProtection="1">
      <alignment horizontal="center" vertical="center"/>
    </xf>
    <xf numFmtId="0" fontId="0" fillId="2" borderId="35" xfId="0" applyFill="1" applyBorder="1" applyAlignment="1" applyProtection="1">
      <alignment horizontal="center" vertical="center"/>
    </xf>
    <xf numFmtId="0" fontId="0" fillId="2" borderId="49" xfId="0" applyFill="1" applyBorder="1" applyAlignment="1" applyProtection="1">
      <alignment horizontal="center" vertical="center"/>
    </xf>
    <xf numFmtId="0" fontId="0" fillId="2" borderId="39" xfId="0" applyFill="1" applyBorder="1" applyAlignment="1" applyProtection="1">
      <alignment horizontal="center" vertical="center"/>
    </xf>
    <xf numFmtId="0" fontId="0" fillId="2" borderId="40" xfId="0" applyFill="1" applyBorder="1" applyAlignment="1" applyProtection="1">
      <alignment horizontal="center" vertical="center"/>
    </xf>
    <xf numFmtId="0" fontId="5" fillId="0" borderId="32" xfId="0" applyFont="1" applyFill="1" applyBorder="1" applyAlignment="1" applyProtection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10" fillId="3" borderId="50" xfId="0" applyFont="1" applyFill="1" applyBorder="1" applyAlignment="1" applyProtection="1">
      <alignment horizontal="left" vertical="center" shrinkToFit="1"/>
    </xf>
    <xf numFmtId="0" fontId="10" fillId="4" borderId="3" xfId="0" applyFont="1" applyFill="1" applyBorder="1" applyAlignment="1" applyProtection="1">
      <alignment horizontal="center" vertical="center"/>
    </xf>
    <xf numFmtId="0" fontId="0" fillId="2" borderId="70" xfId="0" applyFill="1" applyBorder="1" applyAlignment="1" applyProtection="1">
      <alignment horizontal="center" vertical="center"/>
    </xf>
    <xf numFmtId="0" fontId="0" fillId="2" borderId="71" xfId="0" applyFill="1" applyBorder="1" applyAlignment="1" applyProtection="1">
      <alignment horizontal="center" vertical="center"/>
    </xf>
    <xf numFmtId="0" fontId="0" fillId="2" borderId="72" xfId="0" applyFill="1" applyBorder="1" applyAlignment="1" applyProtection="1">
      <alignment horizontal="center" vertical="center"/>
    </xf>
    <xf numFmtId="0" fontId="0" fillId="4" borderId="31" xfId="0" applyFill="1" applyBorder="1" applyAlignment="1" applyProtection="1">
      <alignment horizontal="left" vertical="center"/>
      <protection locked="0"/>
    </xf>
    <xf numFmtId="0" fontId="0" fillId="4" borderId="54" xfId="0" applyFill="1" applyBorder="1" applyAlignment="1" applyProtection="1">
      <alignment horizontal="left" vertical="center"/>
      <protection locked="0"/>
    </xf>
    <xf numFmtId="0" fontId="0" fillId="4" borderId="55" xfId="0" applyFill="1" applyBorder="1" applyAlignment="1" applyProtection="1">
      <alignment horizontal="left" vertical="center"/>
      <protection locked="0"/>
    </xf>
    <xf numFmtId="0" fontId="0" fillId="0" borderId="74" xfId="0" applyBorder="1" applyAlignment="1" applyProtection="1">
      <alignment horizontal="center" vertical="center" wrapText="1"/>
    </xf>
    <xf numFmtId="0" fontId="0" fillId="0" borderId="27" xfId="0" applyBorder="1" applyAlignment="1" applyProtection="1">
      <alignment horizontal="center" vertical="center" wrapText="1"/>
    </xf>
    <xf numFmtId="0" fontId="14" fillId="0" borderId="56" xfId="0" applyFont="1" applyFill="1" applyBorder="1" applyAlignment="1" applyProtection="1">
      <alignment horizontal="center" vertical="center" wrapText="1"/>
    </xf>
    <xf numFmtId="0" fontId="14" fillId="0" borderId="75" xfId="0" applyFont="1" applyFill="1" applyBorder="1" applyAlignment="1" applyProtection="1">
      <alignment horizontal="center" vertical="center" wrapText="1"/>
    </xf>
    <xf numFmtId="0" fontId="14" fillId="0" borderId="76" xfId="0" applyFont="1" applyFill="1" applyBorder="1" applyAlignment="1" applyProtection="1">
      <alignment horizontal="center" vertical="center" wrapText="1"/>
    </xf>
    <xf numFmtId="0" fontId="0" fillId="0" borderId="77" xfId="0" applyBorder="1" applyAlignment="1" applyProtection="1">
      <alignment horizontal="center" vertical="center"/>
    </xf>
    <xf numFmtId="0" fontId="0" fillId="0" borderId="78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81" xfId="0" applyBorder="1" applyAlignment="1" applyProtection="1">
      <alignment horizontal="center" vertical="center"/>
    </xf>
    <xf numFmtId="0" fontId="0" fillId="0" borderId="85" xfId="0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wrapText="1"/>
    </xf>
    <xf numFmtId="0" fontId="0" fillId="0" borderId="52" xfId="0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</xf>
    <xf numFmtId="0" fontId="9" fillId="4" borderId="54" xfId="0" applyFont="1" applyFill="1" applyBorder="1" applyAlignment="1" applyProtection="1">
      <alignment horizontal="left" vertical="center"/>
    </xf>
    <xf numFmtId="0" fontId="9" fillId="4" borderId="55" xfId="0" applyFont="1" applyFill="1" applyBorder="1" applyAlignment="1" applyProtection="1">
      <alignment horizontal="left" vertical="center"/>
    </xf>
    <xf numFmtId="0" fontId="0" fillId="0" borderId="59" xfId="0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3333FF"/>
      <color rgb="FFD9E1F2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527677</xdr:colOff>
      <xdr:row>0</xdr:row>
      <xdr:rowOff>80493</xdr:rowOff>
    </xdr:from>
    <xdr:to>
      <xdr:col>12</xdr:col>
      <xdr:colOff>1067388</xdr:colOff>
      <xdr:row>2</xdr:row>
      <xdr:rowOff>6294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F376C64-47C1-4BB6-A8B2-A1EC2D38518A}"/>
            </a:ext>
          </a:extLst>
        </xdr:cNvPr>
        <xdr:cNvSpPr txBox="1"/>
      </xdr:nvSpPr>
      <xdr:spPr>
        <a:xfrm>
          <a:off x="9247747" y="80493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10</xdr:col>
      <xdr:colOff>110302</xdr:colOff>
      <xdr:row>6</xdr:row>
      <xdr:rowOff>177482</xdr:rowOff>
    </xdr:from>
    <xdr:to>
      <xdr:col>12</xdr:col>
      <xdr:colOff>1253701</xdr:colOff>
      <xdr:row>9</xdr:row>
      <xdr:rowOff>170328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1C982597-7FAF-8935-6143-9FCDAFB5F0BB}"/>
            </a:ext>
          </a:extLst>
        </xdr:cNvPr>
        <xdr:cNvSpPr/>
      </xdr:nvSpPr>
      <xdr:spPr>
        <a:xfrm>
          <a:off x="7010635" y="1913149"/>
          <a:ext cx="2610955" cy="818346"/>
        </a:xfrm>
        <a:prstGeom prst="wedgeRoundRectCallout">
          <a:avLst>
            <a:gd name="adj1" fmla="val -78228"/>
            <a:gd name="adj2" fmla="val 177813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  <xdr:twoCellAnchor>
    <xdr:from>
      <xdr:col>2</xdr:col>
      <xdr:colOff>626056</xdr:colOff>
      <xdr:row>16</xdr:row>
      <xdr:rowOff>8943</xdr:rowOff>
    </xdr:from>
    <xdr:to>
      <xdr:col>5</xdr:col>
      <xdr:colOff>214649</xdr:colOff>
      <xdr:row>18</xdr:row>
      <xdr:rowOff>196761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FD8A8BF-CD90-49FA-940F-BECD8B4B405D}"/>
            </a:ext>
          </a:extLst>
        </xdr:cNvPr>
        <xdr:cNvSpPr/>
      </xdr:nvSpPr>
      <xdr:spPr>
        <a:xfrm>
          <a:off x="1100070" y="5366197"/>
          <a:ext cx="2602607" cy="831761"/>
        </a:xfrm>
        <a:prstGeom prst="wedgeRoundRectCallout">
          <a:avLst>
            <a:gd name="adj1" fmla="val -38814"/>
            <a:gd name="adj2" fmla="val -8239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381000</xdr:colOff>
      <xdr:row>0</xdr:row>
      <xdr:rowOff>84667</xdr:rowOff>
    </xdr:from>
    <xdr:to>
      <xdr:col>16</xdr:col>
      <xdr:colOff>845883</xdr:colOff>
      <xdr:row>1</xdr:row>
      <xdr:rowOff>103482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704DD7-43F6-4F85-9DF3-7F435A61545D}"/>
            </a:ext>
          </a:extLst>
        </xdr:cNvPr>
        <xdr:cNvSpPr txBox="1"/>
      </xdr:nvSpPr>
      <xdr:spPr>
        <a:xfrm>
          <a:off x="11546417" y="84667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3</xdr:col>
      <xdr:colOff>23812</xdr:colOff>
      <xdr:row>0</xdr:row>
      <xdr:rowOff>166688</xdr:rowOff>
    </xdr:from>
    <xdr:to>
      <xdr:col>5</xdr:col>
      <xdr:colOff>619125</xdr:colOff>
      <xdr:row>1</xdr:row>
      <xdr:rowOff>214313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D4214857-2923-4CB2-AC3D-69F8F73FFAC5}"/>
            </a:ext>
          </a:extLst>
        </xdr:cNvPr>
        <xdr:cNvSpPr/>
      </xdr:nvSpPr>
      <xdr:spPr>
        <a:xfrm>
          <a:off x="2047875" y="166688"/>
          <a:ext cx="2143125" cy="492125"/>
        </a:xfrm>
        <a:prstGeom prst="wedgeRoundRectCallout">
          <a:avLst>
            <a:gd name="adj1" fmla="val -58751"/>
            <a:gd name="adj2" fmla="val 100669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503237</xdr:colOff>
      <xdr:row>0</xdr:row>
      <xdr:rowOff>28574</xdr:rowOff>
    </xdr:from>
    <xdr:to>
      <xdr:col>14</xdr:col>
      <xdr:colOff>600075</xdr:colOff>
      <xdr:row>2</xdr:row>
      <xdr:rowOff>28574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9B28904-2843-4568-B4A2-A93E90756B38}"/>
            </a:ext>
          </a:extLst>
        </xdr:cNvPr>
        <xdr:cNvSpPr/>
      </xdr:nvSpPr>
      <xdr:spPr>
        <a:xfrm>
          <a:off x="4757737" y="28574"/>
          <a:ext cx="5811838" cy="889000"/>
        </a:xfrm>
        <a:prstGeom prst="wedgeRoundRectCallout">
          <a:avLst>
            <a:gd name="adj1" fmla="val -48048"/>
            <a:gd name="adj2" fmla="val 101906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最低賃金の対象となる賃金に含まれる手当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名称を記載してください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臨時の賃金、賞与、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時間外・休日・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深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夜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勤務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手当、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精皆勤手当、通勤手当、家族手当は除外されます。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119062</xdr:colOff>
      <xdr:row>16</xdr:row>
      <xdr:rowOff>31750</xdr:rowOff>
    </xdr:from>
    <xdr:to>
      <xdr:col>15</xdr:col>
      <xdr:colOff>460375</xdr:colOff>
      <xdr:row>17</xdr:row>
      <xdr:rowOff>261938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83DC783E-3C3B-4178-83F3-CC3A2156096A}"/>
            </a:ext>
          </a:extLst>
        </xdr:cNvPr>
        <xdr:cNvSpPr/>
      </xdr:nvSpPr>
      <xdr:spPr>
        <a:xfrm>
          <a:off x="8088312" y="5953125"/>
          <a:ext cx="2976563" cy="468313"/>
        </a:xfrm>
        <a:prstGeom prst="wedgeRoundRectCallout">
          <a:avLst>
            <a:gd name="adj1" fmla="val -76351"/>
            <a:gd name="adj2" fmla="val 4304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月平均所定労働時間の算出方法を記入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7952-81BA-4101-99F8-129F85D31936}">
  <sheetPr codeName="Sheet2">
    <tabColor rgb="FFFFFF00"/>
    <pageSetUpPr fitToPage="1"/>
  </sheetPr>
  <dimension ref="A1:N26"/>
  <sheetViews>
    <sheetView tabSelected="1" view="pageBreakPreview" zoomScale="90" zoomScaleNormal="87" zoomScaleSheetLayoutView="90" workbookViewId="0">
      <selection activeCell="W11" sqref="W11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58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57">
        <v>46114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57"/>
    </row>
    <row r="3" spans="1:14" ht="25" customHeight="1" x14ac:dyDescent="0.55000000000000004">
      <c r="B3" s="7" t="s">
        <v>21</v>
      </c>
      <c r="D3" s="153"/>
      <c r="E3" s="153"/>
      <c r="F3" s="153"/>
      <c r="G3" s="153"/>
      <c r="H3" s="153"/>
      <c r="I3" s="153"/>
    </row>
    <row r="4" spans="1:14" ht="25" customHeight="1" x14ac:dyDescent="0.55000000000000004">
      <c r="B4" s="7" t="s">
        <v>18</v>
      </c>
      <c r="D4" s="2"/>
      <c r="E4" s="14" t="s">
        <v>17</v>
      </c>
      <c r="F4" s="14"/>
      <c r="G4" s="14"/>
      <c r="H4" s="15"/>
    </row>
    <row r="5" spans="1:14" ht="25" customHeight="1" x14ac:dyDescent="0.55000000000000004">
      <c r="B5" s="7" t="s">
        <v>32</v>
      </c>
      <c r="D5" s="43"/>
      <c r="E5" s="151"/>
      <c r="F5" s="152"/>
      <c r="G5" s="152"/>
      <c r="H5" s="14" t="s">
        <v>34</v>
      </c>
      <c r="N5" s="12"/>
    </row>
    <row r="6" spans="1:14" ht="25" customHeight="1" x14ac:dyDescent="0.55000000000000004">
      <c r="B6" s="7" t="s">
        <v>33</v>
      </c>
      <c r="D6" s="43"/>
      <c r="E6" s="151"/>
      <c r="F6" s="152"/>
      <c r="G6" s="152"/>
      <c r="H6" s="14" t="s">
        <v>34</v>
      </c>
      <c r="N6" s="12"/>
    </row>
    <row r="7" spans="1:14" ht="25" customHeight="1" x14ac:dyDescent="0.55000000000000004">
      <c r="B7" s="7" t="s">
        <v>15</v>
      </c>
      <c r="D7" s="3" t="s">
        <v>62</v>
      </c>
      <c r="E7" s="142"/>
      <c r="F7" s="16" t="s">
        <v>13</v>
      </c>
      <c r="G7" s="3"/>
      <c r="H7" s="16" t="s">
        <v>12</v>
      </c>
    </row>
    <row r="8" spans="1:14" ht="25" customHeight="1" x14ac:dyDescent="0.55000000000000004">
      <c r="B8" s="7" t="s">
        <v>24</v>
      </c>
      <c r="H8" s="8"/>
      <c r="I8" s="131"/>
      <c r="J8" s="2"/>
    </row>
    <row r="9" spans="1:14" ht="14.5" customHeight="1" x14ac:dyDescent="0.55000000000000004">
      <c r="B9" s="7"/>
    </row>
    <row r="10" spans="1:14" ht="18" customHeight="1" x14ac:dyDescent="0.55000000000000004">
      <c r="B10" s="168" t="s">
        <v>10</v>
      </c>
      <c r="C10" s="170" t="s">
        <v>23</v>
      </c>
      <c r="D10" s="163" t="s">
        <v>9</v>
      </c>
      <c r="E10" s="164"/>
      <c r="F10" s="165"/>
      <c r="G10" s="165"/>
      <c r="H10" s="166"/>
      <c r="I10" s="167" t="s">
        <v>59</v>
      </c>
      <c r="J10" s="167"/>
      <c r="K10" s="167"/>
      <c r="L10" s="166"/>
      <c r="M10" s="154" t="s">
        <v>22</v>
      </c>
    </row>
    <row r="11" spans="1:14" ht="72.5" thickBot="1" x14ac:dyDescent="0.6">
      <c r="B11" s="169"/>
      <c r="C11" s="171"/>
      <c r="D11" s="18" t="s">
        <v>7</v>
      </c>
      <c r="E11" s="159" t="s">
        <v>6</v>
      </c>
      <c r="F11" s="160"/>
      <c r="G11" s="172" t="s">
        <v>5</v>
      </c>
      <c r="H11" s="171"/>
      <c r="I11" s="19" t="s">
        <v>43</v>
      </c>
      <c r="J11" s="19" t="s">
        <v>44</v>
      </c>
      <c r="K11" s="19" t="s">
        <v>4</v>
      </c>
      <c r="L11" s="20" t="s">
        <v>3</v>
      </c>
      <c r="M11" s="155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61">
        <f t="shared" ref="E12:E22" si="0">IF(D12="","",DATEDIF(D12,$N$1,"Y"))</f>
        <v>31</v>
      </c>
      <c r="F12" s="162"/>
      <c r="G12" s="173" t="str">
        <f t="shared" ref="G12:G22" si="1">IF(E12="","",(IF(E12&lt;35,"○","×")))</f>
        <v>○</v>
      </c>
      <c r="H12" s="174"/>
      <c r="I12" s="44">
        <v>200000</v>
      </c>
      <c r="J12" s="44">
        <v>210000</v>
      </c>
      <c r="K12" s="22">
        <f t="shared" ref="K1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133" t="str">
        <f>IF(VLOOKUP($B13,対象賃金内訳!$A$7:$Q$16,2,FALSE)="","",(VLOOKUP($B13,対象賃金内訳!$A$7:$Q$16,2,FALSE)))</f>
        <v/>
      </c>
      <c r="D13" s="4"/>
      <c r="E13" s="143" t="str">
        <f t="shared" si="0"/>
        <v/>
      </c>
      <c r="F13" s="144"/>
      <c r="G13" s="175" t="str">
        <f t="shared" si="1"/>
        <v/>
      </c>
      <c r="H13" s="176"/>
      <c r="I13" s="59">
        <f>VLOOKUP($B13,対象賃金内訳!$A$7:$Q$16,10,FALSE)</f>
        <v>0</v>
      </c>
      <c r="J13" s="59">
        <f>VLOOKUP($B13,対象賃金内訳!$A$7:$Q$16,17,FALSE)</f>
        <v>0</v>
      </c>
      <c r="K13" s="27" t="str">
        <f t="shared" ref="K13:K22" si="5">IF(D13="","",ROUNDDOWN((J13-I13)/I13,3))</f>
        <v/>
      </c>
      <c r="L13" s="28" t="str">
        <f t="shared" si="3"/>
        <v/>
      </c>
      <c r="M13" s="29">
        <f t="shared" si="4"/>
        <v>0</v>
      </c>
    </row>
    <row r="14" spans="1:14" ht="25" customHeight="1" x14ac:dyDescent="0.55000000000000004">
      <c r="B14" s="30">
        <v>2</v>
      </c>
      <c r="C14" s="134" t="str">
        <f>IF(VLOOKUP($B14,対象賃金内訳!$A$7:$Q$16,2,FALSE)="","",(VLOOKUP($B14,対象賃金内訳!$A$7:$Q$16,2,FALSE)))</f>
        <v/>
      </c>
      <c r="D14" s="1"/>
      <c r="E14" s="143" t="str">
        <f t="shared" si="0"/>
        <v/>
      </c>
      <c r="F14" s="144"/>
      <c r="G14" s="145" t="str">
        <f t="shared" si="1"/>
        <v/>
      </c>
      <c r="H14" s="146"/>
      <c r="I14" s="59">
        <f>VLOOKUP($B14,対象賃金内訳!$A$7:$Q$16,10,FALSE)</f>
        <v>0</v>
      </c>
      <c r="J14" s="59">
        <f>VLOOKUP($B14,対象賃金内訳!$A$7:$Q$16,17,FALSE)</f>
        <v>0</v>
      </c>
      <c r="K14" s="32" t="str">
        <f t="shared" si="5"/>
        <v/>
      </c>
      <c r="L14" s="33" t="str">
        <f t="shared" si="3"/>
        <v/>
      </c>
      <c r="M14" s="34">
        <f t="shared" si="4"/>
        <v>0</v>
      </c>
    </row>
    <row r="15" spans="1:14" ht="25" customHeight="1" x14ac:dyDescent="0.55000000000000004">
      <c r="B15" s="30">
        <v>3</v>
      </c>
      <c r="C15" s="134" t="str">
        <f>IF(VLOOKUP($B15,対象賃金内訳!$A$7:$Q$16,2,FALSE)="","",(VLOOKUP($B15,対象賃金内訳!$A$7:$Q$16,2,FALSE)))</f>
        <v/>
      </c>
      <c r="D15" s="1"/>
      <c r="E15" s="143" t="str">
        <f t="shared" si="0"/>
        <v/>
      </c>
      <c r="F15" s="144"/>
      <c r="G15" s="145" t="str">
        <f t="shared" si="1"/>
        <v/>
      </c>
      <c r="H15" s="146"/>
      <c r="I15" s="59">
        <f>VLOOKUP($B15,対象賃金内訳!$A$7:$Q$16,10,FALSE)</f>
        <v>0</v>
      </c>
      <c r="J15" s="59">
        <f>VLOOKUP($B15,対象賃金内訳!$A$7:$Q$16,17,FALSE)</f>
        <v>0</v>
      </c>
      <c r="K15" s="32" t="str">
        <f t="shared" si="5"/>
        <v/>
      </c>
      <c r="L15" s="33" t="str">
        <f t="shared" si="3"/>
        <v/>
      </c>
      <c r="M15" s="34">
        <f t="shared" si="4"/>
        <v>0</v>
      </c>
    </row>
    <row r="16" spans="1:14" ht="25" customHeight="1" x14ac:dyDescent="0.55000000000000004">
      <c r="B16" s="30">
        <v>4</v>
      </c>
      <c r="C16" s="134" t="str">
        <f>IF(VLOOKUP($B16,対象賃金内訳!$A$7:$Q$16,2,FALSE)="","",(VLOOKUP($B16,対象賃金内訳!$A$7:$Q$16,2,FALSE)))</f>
        <v/>
      </c>
      <c r="D16" s="1"/>
      <c r="E16" s="143" t="str">
        <f t="shared" si="0"/>
        <v/>
      </c>
      <c r="F16" s="144"/>
      <c r="G16" s="145" t="str">
        <f t="shared" si="1"/>
        <v/>
      </c>
      <c r="H16" s="146"/>
      <c r="I16" s="59">
        <f>VLOOKUP($B16,対象賃金内訳!$A$7:$Q$16,10,FALSE)</f>
        <v>0</v>
      </c>
      <c r="J16" s="59">
        <f>VLOOKUP($B16,対象賃金内訳!$A$7:$Q$16,17,FALSE)</f>
        <v>0</v>
      </c>
      <c r="K16" s="32" t="str">
        <f t="shared" si="5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134" t="str">
        <f>IF(VLOOKUP($B17,対象賃金内訳!$A$7:$Q$16,2,FALSE)="","",(VLOOKUP($B17,対象賃金内訳!$A$7:$Q$16,2,FALSE)))</f>
        <v/>
      </c>
      <c r="D17" s="1"/>
      <c r="E17" s="143" t="str">
        <f t="shared" si="0"/>
        <v/>
      </c>
      <c r="F17" s="144"/>
      <c r="G17" s="145" t="str">
        <f t="shared" si="1"/>
        <v/>
      </c>
      <c r="H17" s="146"/>
      <c r="I17" s="59">
        <f>VLOOKUP($B17,対象賃金内訳!$A$7:$Q$16,10,FALSE)</f>
        <v>0</v>
      </c>
      <c r="J17" s="59">
        <f>VLOOKUP($B17,対象賃金内訳!$A$7:$Q$16,17,FALSE)</f>
        <v>0</v>
      </c>
      <c r="K17" s="32" t="str">
        <f t="shared" si="5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134" t="str">
        <f>IF(VLOOKUP($B18,対象賃金内訳!$A$7:$Q$16,2,FALSE)="","",(VLOOKUP($B18,対象賃金内訳!$A$7:$Q$16,2,FALSE)))</f>
        <v/>
      </c>
      <c r="D18" s="1"/>
      <c r="E18" s="143" t="str">
        <f t="shared" si="0"/>
        <v/>
      </c>
      <c r="F18" s="144"/>
      <c r="G18" s="145" t="str">
        <f t="shared" si="1"/>
        <v/>
      </c>
      <c r="H18" s="146"/>
      <c r="I18" s="59">
        <f>VLOOKUP($B18,対象賃金内訳!$A$7:$Q$16,10,FALSE)</f>
        <v>0</v>
      </c>
      <c r="J18" s="59">
        <f>VLOOKUP($B18,対象賃金内訳!$A$7:$Q$16,17,FALSE)</f>
        <v>0</v>
      </c>
      <c r="K18" s="32" t="str">
        <f t="shared" si="5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134" t="str">
        <f>IF(VLOOKUP($B19,対象賃金内訳!$A$7:$Q$16,2,FALSE)="","",(VLOOKUP($B19,対象賃金内訳!$A$7:$Q$16,2,FALSE)))</f>
        <v/>
      </c>
      <c r="D19" s="1"/>
      <c r="E19" s="143" t="str">
        <f t="shared" si="0"/>
        <v/>
      </c>
      <c r="F19" s="144"/>
      <c r="G19" s="145" t="str">
        <f t="shared" si="1"/>
        <v/>
      </c>
      <c r="H19" s="146"/>
      <c r="I19" s="59">
        <f>VLOOKUP($B19,対象賃金内訳!$A$7:$Q$16,10,FALSE)</f>
        <v>0</v>
      </c>
      <c r="J19" s="59">
        <f>VLOOKUP($B19,対象賃金内訳!$A$7:$Q$16,17,FALSE)</f>
        <v>0</v>
      </c>
      <c r="K19" s="32" t="str">
        <f t="shared" si="5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134" t="str">
        <f>IF(VLOOKUP($B20,対象賃金内訳!$A$7:$Q$16,2,FALSE)="","",(VLOOKUP($B20,対象賃金内訳!$A$7:$Q$16,2,FALSE)))</f>
        <v/>
      </c>
      <c r="D20" s="1"/>
      <c r="E20" s="143" t="str">
        <f t="shared" si="0"/>
        <v/>
      </c>
      <c r="F20" s="144"/>
      <c r="G20" s="145" t="str">
        <f t="shared" si="1"/>
        <v/>
      </c>
      <c r="H20" s="146"/>
      <c r="I20" s="59">
        <f>VLOOKUP($B20,対象賃金内訳!$A$7:$Q$16,10,FALSE)</f>
        <v>0</v>
      </c>
      <c r="J20" s="59">
        <f>VLOOKUP($B20,対象賃金内訳!$A$7:$Q$16,17,FALSE)</f>
        <v>0</v>
      </c>
      <c r="K20" s="32" t="str">
        <f t="shared" si="5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134" t="str">
        <f>IF(VLOOKUP($B21,対象賃金内訳!$A$7:$Q$16,2,FALSE)="","",(VLOOKUP($B21,対象賃金内訳!$A$7:$Q$16,2,FALSE)))</f>
        <v/>
      </c>
      <c r="D21" s="1"/>
      <c r="E21" s="143" t="str">
        <f t="shared" si="0"/>
        <v/>
      </c>
      <c r="F21" s="144"/>
      <c r="G21" s="145" t="str">
        <f t="shared" si="1"/>
        <v/>
      </c>
      <c r="H21" s="146"/>
      <c r="I21" s="59">
        <f>VLOOKUP($B21,対象賃金内訳!$A$7:$Q$16,10,FALSE)</f>
        <v>0</v>
      </c>
      <c r="J21" s="59">
        <f>VLOOKUP($B21,対象賃金内訳!$A$7:$Q$16,17,FALSE)</f>
        <v>0</v>
      </c>
      <c r="K21" s="32" t="str">
        <f t="shared" si="5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135" t="str">
        <f>IF(VLOOKUP($B22,対象賃金内訳!$A$7:$Q$16,2,FALSE)="","",(VLOOKUP($B22,対象賃金内訳!$A$7:$Q$16,2,FALSE)))</f>
        <v/>
      </c>
      <c r="D22" s="139"/>
      <c r="E22" s="149" t="str">
        <f t="shared" si="0"/>
        <v/>
      </c>
      <c r="F22" s="150"/>
      <c r="G22" s="147" t="str">
        <f t="shared" si="1"/>
        <v/>
      </c>
      <c r="H22" s="148"/>
      <c r="I22" s="59">
        <f>VLOOKUP($B22,対象賃金内訳!$A$7:$Q$16,10,FALSE)</f>
        <v>0</v>
      </c>
      <c r="J22" s="60">
        <f>VLOOKUP($B22,対象賃金内訳!$A$7:$Q$16,17,FALSE)</f>
        <v>0</v>
      </c>
      <c r="K22" s="32" t="str">
        <f t="shared" si="5"/>
        <v/>
      </c>
      <c r="L22" s="39" t="str">
        <f t="shared" si="3"/>
        <v/>
      </c>
      <c r="M22" s="61">
        <f t="shared" si="4"/>
        <v>0</v>
      </c>
    </row>
    <row r="23" spans="1:14" ht="25" customHeight="1" thickTop="1" thickBot="1" x14ac:dyDescent="0.6">
      <c r="B23" s="156" t="s">
        <v>20</v>
      </c>
      <c r="C23" s="157"/>
      <c r="D23" s="157"/>
      <c r="E23" s="157"/>
      <c r="F23" s="157"/>
      <c r="G23" s="157"/>
      <c r="H23" s="157"/>
      <c r="I23" s="157"/>
      <c r="J23" s="157"/>
      <c r="K23" s="157"/>
      <c r="L23" s="158"/>
      <c r="M23" s="40">
        <f>SUM(M13:M22)</f>
        <v>0</v>
      </c>
    </row>
    <row r="24" spans="1:14" ht="18.5" thickTop="1" x14ac:dyDescent="0.55000000000000004"/>
    <row r="26" spans="1:14" x14ac:dyDescent="0.55000000000000004">
      <c r="A26" s="9">
        <f>D3</f>
        <v>0</v>
      </c>
      <c r="B26" s="8">
        <f>D4</f>
        <v>0</v>
      </c>
      <c r="C26" s="8">
        <f>E7</f>
        <v>0</v>
      </c>
      <c r="D26" s="8">
        <f>G7</f>
        <v>0</v>
      </c>
      <c r="E26" s="8">
        <f>I8</f>
        <v>0</v>
      </c>
      <c r="F26" s="41">
        <f>M23</f>
        <v>0</v>
      </c>
      <c r="H26" s="8"/>
      <c r="J26" s="8"/>
      <c r="L26" s="10"/>
      <c r="M26" s="12"/>
      <c r="N26" s="9"/>
    </row>
  </sheetData>
  <sheetProtection algorithmName="SHA-512" hashValue="PcjzqwTZwi1kR/DO94aVhTw5xIzN1h97f1qTcWNZFnhOWQpABhljlXY/lgyi3q5IaqyTJt3OcWFycREUjnSZ3A==" saltValue="k9cJ3ijYKVo6lloXTbYhbQ==" spinCount="100000" sheet="1" objects="1" scenarios="1"/>
  <mergeCells count="33">
    <mergeCell ref="E5:G5"/>
    <mergeCell ref="E6:G6"/>
    <mergeCell ref="D3:I3"/>
    <mergeCell ref="M10:M11"/>
    <mergeCell ref="B23:L23"/>
    <mergeCell ref="E11:F11"/>
    <mergeCell ref="E12:F12"/>
    <mergeCell ref="E13:F13"/>
    <mergeCell ref="D10:H10"/>
    <mergeCell ref="I10:L10"/>
    <mergeCell ref="B10:B11"/>
    <mergeCell ref="C10:C11"/>
    <mergeCell ref="G11:H11"/>
    <mergeCell ref="G12:H12"/>
    <mergeCell ref="G13:H13"/>
    <mergeCell ref="G14:H14"/>
    <mergeCell ref="G21:H21"/>
    <mergeCell ref="G22:H22"/>
    <mergeCell ref="E18:F18"/>
    <mergeCell ref="E19:F19"/>
    <mergeCell ref="G18:H18"/>
    <mergeCell ref="G19:H19"/>
    <mergeCell ref="E20:F20"/>
    <mergeCell ref="E21:F21"/>
    <mergeCell ref="E22:F22"/>
    <mergeCell ref="G20:H20"/>
    <mergeCell ref="E14:F14"/>
    <mergeCell ref="E15:F15"/>
    <mergeCell ref="E16:F16"/>
    <mergeCell ref="E17:F17"/>
    <mergeCell ref="G16:H16"/>
    <mergeCell ref="G17:H17"/>
    <mergeCell ref="G15:H15"/>
  </mergeCells>
  <phoneticPr fontId="2"/>
  <dataValidations count="7">
    <dataValidation type="list" allowBlank="1" showInputMessage="1" showErrorMessage="1" sqref="J8" xr:uid="{2BF658DD-C744-4C5E-B781-2D61CBF28AC4}">
      <formula1>"はい,　"</formula1>
    </dataValidation>
    <dataValidation imeMode="off" allowBlank="1" showInputMessage="1" showErrorMessage="1" sqref="I12:J22 E5:G6 E7:E8 G7:G8 D13:D22" xr:uid="{A9E5541E-AE21-42BD-8261-97CD79313CEC}"/>
    <dataValidation imeMode="hiragana" allowBlank="1" showInputMessage="1" showErrorMessage="1" sqref="D3 C13:C22" xr:uid="{5E459089-817B-4994-95CF-7BB24B3A536D}"/>
    <dataValidation type="list" imeMode="off" allowBlank="1" showInputMessage="1" showErrorMessage="1" sqref="D5" xr:uid="{6F5E02A8-0F80-4742-940D-ECFDC6C1A98E}">
      <formula1>"毎月,無し,　"</formula1>
    </dataValidation>
    <dataValidation type="list" imeMode="off" allowBlank="1" showInputMessage="1" showErrorMessage="1" sqref="D6" xr:uid="{4C0DBF54-8E0F-4778-A0C7-D7C48FD23829}">
      <formula1>"当月,翌月,　"</formula1>
    </dataValidation>
    <dataValidation type="whole" imeMode="off" allowBlank="1" showInputMessage="1" showErrorMessage="1" error="10人までです" sqref="D4" xr:uid="{7870FBCA-74A2-4F03-9079-BF192A1F0C35}">
      <formula1>1</formula1>
      <formula2>10</formula2>
    </dataValidation>
    <dataValidation type="list" allowBlank="1" showInputMessage="1" showErrorMessage="1" sqref="D7" xr:uid="{30FD138C-EE30-409B-9D9B-96B4068B03BB}">
      <formula1>"令和８年,令和９年,　"</formula1>
    </dataValidation>
  </dataValidations>
  <pageMargins left="0.51181102362204722" right="0.43307086614173229" top="0.68" bottom="0.39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E4921-124A-46C1-922D-9AD709CF241B}">
  <sheetPr>
    <tabColor rgb="FFFFFF00"/>
    <pageSetUpPr fitToPage="1"/>
  </sheetPr>
  <dimension ref="A1:N26"/>
  <sheetViews>
    <sheetView view="pageBreakPreview" zoomScale="90" zoomScaleNormal="87" zoomScaleSheetLayoutView="90" workbookViewId="0">
      <selection activeCell="D3" sqref="D3:I3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12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11">
        <v>46113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11"/>
    </row>
    <row r="3" spans="1:14" ht="25" customHeight="1" x14ac:dyDescent="0.55000000000000004">
      <c r="B3" s="7" t="s">
        <v>21</v>
      </c>
      <c r="D3" s="177" t="s">
        <v>25</v>
      </c>
      <c r="E3" s="177"/>
      <c r="F3" s="177"/>
      <c r="G3" s="177"/>
      <c r="H3" s="177"/>
      <c r="I3" s="177"/>
    </row>
    <row r="4" spans="1:14" ht="25" customHeight="1" x14ac:dyDescent="0.55000000000000004">
      <c r="B4" s="7" t="s">
        <v>18</v>
      </c>
      <c r="D4" s="13">
        <v>3</v>
      </c>
      <c r="E4" s="14" t="s">
        <v>17</v>
      </c>
      <c r="F4" s="14"/>
      <c r="G4" s="14"/>
      <c r="H4" s="15"/>
      <c r="N4" s="12" t="s">
        <v>16</v>
      </c>
    </row>
    <row r="5" spans="1:14" ht="25" customHeight="1" x14ac:dyDescent="0.55000000000000004">
      <c r="B5" s="7" t="s">
        <v>32</v>
      </c>
      <c r="D5" s="42" t="s">
        <v>36</v>
      </c>
      <c r="E5" s="178" t="s">
        <v>37</v>
      </c>
      <c r="F5" s="178"/>
      <c r="G5" s="178"/>
      <c r="H5" s="14" t="s">
        <v>34</v>
      </c>
    </row>
    <row r="6" spans="1:14" ht="25" customHeight="1" x14ac:dyDescent="0.55000000000000004">
      <c r="B6" s="7" t="s">
        <v>33</v>
      </c>
      <c r="D6" s="42" t="s">
        <v>35</v>
      </c>
      <c r="E6" s="178">
        <v>25</v>
      </c>
      <c r="F6" s="178"/>
      <c r="G6" s="178"/>
      <c r="H6" s="14" t="s">
        <v>34</v>
      </c>
    </row>
    <row r="7" spans="1:14" ht="25" customHeight="1" x14ac:dyDescent="0.55000000000000004">
      <c r="B7" s="7" t="s">
        <v>15</v>
      </c>
      <c r="D7" s="17" t="s">
        <v>14</v>
      </c>
      <c r="E7" s="17">
        <v>5</v>
      </c>
      <c r="F7" s="16" t="s">
        <v>13</v>
      </c>
      <c r="G7" s="50">
        <v>25</v>
      </c>
      <c r="H7" s="16" t="s">
        <v>12</v>
      </c>
      <c r="N7" s="12" t="s">
        <v>31</v>
      </c>
    </row>
    <row r="8" spans="1:14" ht="25" customHeight="1" x14ac:dyDescent="0.55000000000000004">
      <c r="B8" s="7" t="s">
        <v>24</v>
      </c>
      <c r="H8" s="8"/>
      <c r="I8" s="132"/>
      <c r="J8" s="13" t="s">
        <v>26</v>
      </c>
      <c r="N8" s="12" t="s">
        <v>11</v>
      </c>
    </row>
    <row r="9" spans="1:14" ht="15" customHeight="1" x14ac:dyDescent="0.55000000000000004">
      <c r="B9" s="7"/>
      <c r="N9" s="12" t="s">
        <v>0</v>
      </c>
    </row>
    <row r="10" spans="1:14" ht="18" customHeight="1" x14ac:dyDescent="0.55000000000000004">
      <c r="B10" s="168" t="s">
        <v>10</v>
      </c>
      <c r="C10" s="170" t="s">
        <v>23</v>
      </c>
      <c r="D10" s="163" t="s">
        <v>9</v>
      </c>
      <c r="E10" s="164"/>
      <c r="F10" s="165"/>
      <c r="G10" s="165"/>
      <c r="H10" s="166"/>
      <c r="I10" s="167" t="s">
        <v>59</v>
      </c>
      <c r="J10" s="167"/>
      <c r="K10" s="167"/>
      <c r="L10" s="166"/>
      <c r="M10" s="154" t="s">
        <v>22</v>
      </c>
      <c r="N10" s="12" t="s">
        <v>8</v>
      </c>
    </row>
    <row r="11" spans="1:14" ht="72.5" thickBot="1" x14ac:dyDescent="0.6">
      <c r="B11" s="169"/>
      <c r="C11" s="171"/>
      <c r="D11" s="18" t="s">
        <v>7</v>
      </c>
      <c r="E11" s="159" t="s">
        <v>6</v>
      </c>
      <c r="F11" s="160"/>
      <c r="G11" s="172" t="s">
        <v>5</v>
      </c>
      <c r="H11" s="171"/>
      <c r="I11" s="19" t="s">
        <v>30</v>
      </c>
      <c r="J11" s="19" t="s">
        <v>60</v>
      </c>
      <c r="K11" s="19" t="s">
        <v>4</v>
      </c>
      <c r="L11" s="20" t="s">
        <v>3</v>
      </c>
      <c r="M11" s="155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61">
        <f t="shared" ref="E12:E22" si="0">IF(D12="","",DATEDIF(D12,$N$1,"Y"))</f>
        <v>31</v>
      </c>
      <c r="F12" s="162"/>
      <c r="G12" s="173" t="str">
        <f t="shared" ref="G12:G22" si="1">IF(E12="","",(IF(E12&lt;35,"○","×")))</f>
        <v>○</v>
      </c>
      <c r="H12" s="174"/>
      <c r="I12" s="44">
        <v>200000</v>
      </c>
      <c r="J12" s="44">
        <v>210000</v>
      </c>
      <c r="K12" s="22">
        <f t="shared" ref="K12:K2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51" t="s">
        <v>27</v>
      </c>
      <c r="D13" s="26">
        <v>34819</v>
      </c>
      <c r="E13" s="143">
        <f t="shared" si="0"/>
        <v>30</v>
      </c>
      <c r="F13" s="144"/>
      <c r="G13" s="175" t="str">
        <f t="shared" si="1"/>
        <v>○</v>
      </c>
      <c r="H13" s="176"/>
      <c r="I13" s="45">
        <v>290000</v>
      </c>
      <c r="J13" s="45">
        <v>304500</v>
      </c>
      <c r="K13" s="27">
        <f>IF(J13="","",ROUNDDOWN((J13-I13)/I13,3))</f>
        <v>0.05</v>
      </c>
      <c r="L13" s="28" t="str">
        <f t="shared" si="3"/>
        <v>○</v>
      </c>
      <c r="M13" s="29">
        <f t="shared" si="4"/>
        <v>50000</v>
      </c>
    </row>
    <row r="14" spans="1:14" ht="25" customHeight="1" x14ac:dyDescent="0.55000000000000004">
      <c r="B14" s="30">
        <v>2</v>
      </c>
      <c r="C14" s="52" t="s">
        <v>28</v>
      </c>
      <c r="D14" s="31">
        <v>36800</v>
      </c>
      <c r="E14" s="143">
        <f t="shared" si="0"/>
        <v>25</v>
      </c>
      <c r="F14" s="144"/>
      <c r="G14" s="145" t="str">
        <f t="shared" si="1"/>
        <v>○</v>
      </c>
      <c r="H14" s="146"/>
      <c r="I14" s="46">
        <v>230000</v>
      </c>
      <c r="J14" s="46">
        <v>241500</v>
      </c>
      <c r="K14" s="32">
        <f t="shared" si="2"/>
        <v>0.05</v>
      </c>
      <c r="L14" s="33" t="str">
        <f t="shared" si="3"/>
        <v>○</v>
      </c>
      <c r="M14" s="34">
        <f t="shared" si="4"/>
        <v>50000</v>
      </c>
    </row>
    <row r="15" spans="1:14" ht="25" customHeight="1" x14ac:dyDescent="0.55000000000000004">
      <c r="B15" s="30">
        <v>3</v>
      </c>
      <c r="C15" s="52" t="s">
        <v>29</v>
      </c>
      <c r="D15" s="31">
        <v>38540</v>
      </c>
      <c r="E15" s="143">
        <f t="shared" si="0"/>
        <v>20</v>
      </c>
      <c r="F15" s="144"/>
      <c r="G15" s="145" t="str">
        <f t="shared" si="1"/>
        <v>○</v>
      </c>
      <c r="H15" s="146"/>
      <c r="I15" s="46">
        <v>200000</v>
      </c>
      <c r="J15" s="46">
        <v>210000</v>
      </c>
      <c r="K15" s="32">
        <f>IF(J15="","",ROUNDDOWN((J15-I15)/I15,3))</f>
        <v>0.05</v>
      </c>
      <c r="L15" s="33" t="str">
        <f t="shared" si="3"/>
        <v>○</v>
      </c>
      <c r="M15" s="34">
        <f t="shared" si="4"/>
        <v>50000</v>
      </c>
    </row>
    <row r="16" spans="1:14" ht="25" customHeight="1" x14ac:dyDescent="0.55000000000000004">
      <c r="B16" s="30">
        <v>4</v>
      </c>
      <c r="C16" s="53"/>
      <c r="D16" s="35"/>
      <c r="E16" s="143" t="str">
        <f t="shared" si="0"/>
        <v/>
      </c>
      <c r="F16" s="144"/>
      <c r="G16" s="145" t="str">
        <f t="shared" si="1"/>
        <v/>
      </c>
      <c r="H16" s="146"/>
      <c r="I16" s="47"/>
      <c r="J16" s="47"/>
      <c r="K16" s="32" t="str">
        <f t="shared" si="2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53"/>
      <c r="D17" s="36"/>
      <c r="E17" s="143" t="str">
        <f t="shared" si="0"/>
        <v/>
      </c>
      <c r="F17" s="144"/>
      <c r="G17" s="145" t="str">
        <f t="shared" si="1"/>
        <v/>
      </c>
      <c r="H17" s="146"/>
      <c r="I17" s="47"/>
      <c r="J17" s="47"/>
      <c r="K17" s="32" t="str">
        <f t="shared" si="2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53"/>
      <c r="D18" s="36"/>
      <c r="E18" s="143" t="str">
        <f t="shared" si="0"/>
        <v/>
      </c>
      <c r="F18" s="144"/>
      <c r="G18" s="145" t="str">
        <f t="shared" si="1"/>
        <v/>
      </c>
      <c r="H18" s="146"/>
      <c r="I18" s="47"/>
      <c r="J18" s="47"/>
      <c r="K18" s="32" t="str">
        <f t="shared" si="2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53"/>
      <c r="D19" s="36"/>
      <c r="E19" s="143" t="str">
        <f t="shared" si="0"/>
        <v/>
      </c>
      <c r="F19" s="144"/>
      <c r="G19" s="145" t="str">
        <f t="shared" si="1"/>
        <v/>
      </c>
      <c r="H19" s="146"/>
      <c r="I19" s="47"/>
      <c r="J19" s="47"/>
      <c r="K19" s="32" t="str">
        <f t="shared" si="2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53"/>
      <c r="D20" s="36"/>
      <c r="E20" s="143" t="str">
        <f t="shared" si="0"/>
        <v/>
      </c>
      <c r="F20" s="144"/>
      <c r="G20" s="145" t="str">
        <f t="shared" si="1"/>
        <v/>
      </c>
      <c r="H20" s="146"/>
      <c r="I20" s="47"/>
      <c r="J20" s="47"/>
      <c r="K20" s="32" t="str">
        <f t="shared" si="2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53"/>
      <c r="D21" s="36"/>
      <c r="E21" s="143" t="str">
        <f t="shared" si="0"/>
        <v/>
      </c>
      <c r="F21" s="144"/>
      <c r="G21" s="145" t="str">
        <f t="shared" si="1"/>
        <v/>
      </c>
      <c r="H21" s="146"/>
      <c r="I21" s="47"/>
      <c r="J21" s="47"/>
      <c r="K21" s="32" t="str">
        <f t="shared" si="2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53"/>
      <c r="D22" s="35"/>
      <c r="E22" s="149" t="str">
        <f t="shared" si="0"/>
        <v/>
      </c>
      <c r="F22" s="150"/>
      <c r="G22" s="147" t="str">
        <f t="shared" si="1"/>
        <v/>
      </c>
      <c r="H22" s="148"/>
      <c r="I22" s="47"/>
      <c r="J22" s="47"/>
      <c r="K22" s="38" t="str">
        <f t="shared" si="2"/>
        <v/>
      </c>
      <c r="L22" s="39" t="str">
        <f t="shared" si="3"/>
        <v/>
      </c>
      <c r="M22" s="34">
        <f t="shared" si="4"/>
        <v>0</v>
      </c>
    </row>
    <row r="23" spans="1:14" ht="25" customHeight="1" thickTop="1" thickBot="1" x14ac:dyDescent="0.6">
      <c r="B23" s="156" t="s">
        <v>20</v>
      </c>
      <c r="C23" s="157"/>
      <c r="D23" s="157"/>
      <c r="E23" s="157"/>
      <c r="F23" s="157"/>
      <c r="G23" s="157"/>
      <c r="H23" s="157"/>
      <c r="I23" s="157"/>
      <c r="J23" s="157"/>
      <c r="K23" s="157"/>
      <c r="L23" s="158"/>
      <c r="M23" s="40">
        <f>SUM(M13:M22)</f>
        <v>150000</v>
      </c>
    </row>
    <row r="24" spans="1:14" ht="18.5" thickTop="1" x14ac:dyDescent="0.55000000000000004"/>
    <row r="26" spans="1:14" x14ac:dyDescent="0.55000000000000004">
      <c r="A26" s="9" t="str">
        <f>D3</f>
        <v>株式会社金沢工業</v>
      </c>
      <c r="B26" s="8">
        <f>D4</f>
        <v>3</v>
      </c>
      <c r="C26" s="8">
        <f>E7</f>
        <v>5</v>
      </c>
      <c r="D26" s="8">
        <f>G7</f>
        <v>25</v>
      </c>
      <c r="E26" s="8">
        <f>I8</f>
        <v>0</v>
      </c>
      <c r="F26" s="41">
        <f>M23</f>
        <v>150000</v>
      </c>
      <c r="H26" s="8"/>
      <c r="J26" s="8"/>
      <c r="L26" s="10"/>
      <c r="M26" s="12"/>
      <c r="N26" s="9"/>
    </row>
  </sheetData>
  <sheetProtection algorithmName="SHA-512" hashValue="fiprHwJq+Wcw5cbm2LZI1OMDv6DsTO1E0lrzAHiQ3AmcV0e+y3zbtBOj3JdQaKFYcPBBLiyHMQVl+ZbaLDu5oA==" saltValue="TaXVvq3iFmgi2fGCXh/oXw==" spinCount="100000" sheet="1" objects="1" scenarios="1"/>
  <mergeCells count="33">
    <mergeCell ref="E21:F21"/>
    <mergeCell ref="G21:H21"/>
    <mergeCell ref="E22:F22"/>
    <mergeCell ref="G22:H22"/>
    <mergeCell ref="B23:L23"/>
    <mergeCell ref="E18:F18"/>
    <mergeCell ref="G18:H18"/>
    <mergeCell ref="E19:F19"/>
    <mergeCell ref="G19:H19"/>
    <mergeCell ref="E20:F20"/>
    <mergeCell ref="G20:H20"/>
    <mergeCell ref="E15:F15"/>
    <mergeCell ref="G15:H15"/>
    <mergeCell ref="E16:F16"/>
    <mergeCell ref="G16:H16"/>
    <mergeCell ref="E17:F17"/>
    <mergeCell ref="G17:H17"/>
    <mergeCell ref="E12:F12"/>
    <mergeCell ref="G12:H12"/>
    <mergeCell ref="E13:F13"/>
    <mergeCell ref="G13:H13"/>
    <mergeCell ref="E14:F14"/>
    <mergeCell ref="G14:H14"/>
    <mergeCell ref="M10:M11"/>
    <mergeCell ref="E11:F11"/>
    <mergeCell ref="G11:H11"/>
    <mergeCell ref="D3:I3"/>
    <mergeCell ref="B10:B11"/>
    <mergeCell ref="C10:C11"/>
    <mergeCell ref="D10:H10"/>
    <mergeCell ref="I10:L10"/>
    <mergeCell ref="E6:G6"/>
    <mergeCell ref="E5:G5"/>
  </mergeCells>
  <phoneticPr fontId="2"/>
  <dataValidations count="5">
    <dataValidation imeMode="hiragana" allowBlank="1" showInputMessage="1" showErrorMessage="1" sqref="D3 C13:C22" xr:uid="{AF3A5CDF-9C84-4276-8775-2905F63F5111}"/>
    <dataValidation imeMode="off" allowBlank="1" showInputMessage="1" showErrorMessage="1" sqref="E7:E8 D13:D22 I12:J22 G7:G8 D4 E5:G6" xr:uid="{ECF2BB32-C573-4FC3-B6BD-49F8F7320DCB}"/>
    <dataValidation type="list" allowBlank="1" showInputMessage="1" showErrorMessage="1" sqref="J8" xr:uid="{9B5ED03F-A8F3-471F-9A38-4A4C88420575}">
      <formula1>"はい,　"</formula1>
    </dataValidation>
    <dataValidation type="list" imeMode="off" allowBlank="1" showInputMessage="1" showErrorMessage="1" sqref="D6" xr:uid="{D4E5A103-BDF0-4FA9-86C2-7220890A7DAE}">
      <formula1>"当月,翌月, "</formula1>
    </dataValidation>
    <dataValidation type="list" imeMode="off" allowBlank="1" showInputMessage="1" showErrorMessage="1" sqref="D5" xr:uid="{D76A197F-45EF-4E26-8DF8-63FD9A6BC1B8}">
      <formula1>"毎月,無し,　"</formula1>
    </dataValidation>
  </dataValidations>
  <pageMargins left="0.51181102362204722" right="0.43307086614173229" top="0.63" bottom="0.4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0FB6-7186-4671-8A24-689B81F1C169}">
  <sheetPr>
    <tabColor rgb="FFFFC000"/>
    <pageSetUpPr fitToPage="1"/>
  </sheetPr>
  <dimension ref="A1:T21"/>
  <sheetViews>
    <sheetView view="pageBreakPreview" zoomScale="105" zoomScaleNormal="83" zoomScaleSheetLayoutView="90" workbookViewId="0">
      <selection activeCell="K7" sqref="K7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8.75" style="64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6" customWidth="1"/>
    <col min="20" max="20" width="3.83203125" style="67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79" t="s">
        <v>10</v>
      </c>
      <c r="B3" s="179" t="s">
        <v>58</v>
      </c>
      <c r="C3" s="187" t="s">
        <v>56</v>
      </c>
      <c r="D3" s="190" t="s">
        <v>48</v>
      </c>
      <c r="E3" s="191"/>
      <c r="F3" s="191"/>
      <c r="G3" s="191"/>
      <c r="H3" s="191"/>
      <c r="I3" s="191"/>
      <c r="J3" s="192"/>
      <c r="K3" s="190" t="s">
        <v>49</v>
      </c>
      <c r="L3" s="191"/>
      <c r="M3" s="191"/>
      <c r="N3" s="191"/>
      <c r="O3" s="191"/>
      <c r="P3" s="191"/>
      <c r="Q3" s="192"/>
      <c r="R3" s="68" t="s">
        <v>46</v>
      </c>
      <c r="S3" s="68" t="s">
        <v>47</v>
      </c>
    </row>
    <row r="4" spans="1:20" ht="18" customHeight="1" x14ac:dyDescent="0.55000000000000004">
      <c r="A4" s="180"/>
      <c r="B4" s="180"/>
      <c r="C4" s="188"/>
      <c r="D4" s="195" t="s">
        <v>38</v>
      </c>
      <c r="E4" s="197" t="s">
        <v>39</v>
      </c>
      <c r="F4" s="197"/>
      <c r="G4" s="197"/>
      <c r="H4" s="197"/>
      <c r="I4" s="197"/>
      <c r="J4" s="193" t="s">
        <v>41</v>
      </c>
      <c r="K4" s="199" t="s">
        <v>38</v>
      </c>
      <c r="L4" s="197" t="s">
        <v>39</v>
      </c>
      <c r="M4" s="197"/>
      <c r="N4" s="197"/>
      <c r="O4" s="197"/>
      <c r="P4" s="197"/>
      <c r="Q4" s="193" t="s">
        <v>41</v>
      </c>
      <c r="R4" s="198" t="s">
        <v>53</v>
      </c>
      <c r="S4" s="198" t="s">
        <v>53</v>
      </c>
    </row>
    <row r="5" spans="1:20" ht="30" customHeight="1" thickBot="1" x14ac:dyDescent="0.6">
      <c r="A5" s="181"/>
      <c r="B5" s="181"/>
      <c r="C5" s="189"/>
      <c r="D5" s="196"/>
      <c r="E5" s="105" t="s">
        <v>40</v>
      </c>
      <c r="F5" s="105" t="s">
        <v>40</v>
      </c>
      <c r="G5" s="105" t="s">
        <v>40</v>
      </c>
      <c r="H5" s="105" t="s">
        <v>40</v>
      </c>
      <c r="I5" s="105" t="s">
        <v>40</v>
      </c>
      <c r="J5" s="194"/>
      <c r="K5" s="200"/>
      <c r="L5" s="106" t="s">
        <v>40</v>
      </c>
      <c r="M5" s="106" t="s">
        <v>40</v>
      </c>
      <c r="N5" s="106" t="s">
        <v>40</v>
      </c>
      <c r="O5" s="106" t="s">
        <v>40</v>
      </c>
      <c r="P5" s="106" t="s">
        <v>40</v>
      </c>
      <c r="Q5" s="201"/>
      <c r="R5" s="198"/>
      <c r="S5" s="198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75">
        <f>SUM(K6:P6)</f>
        <v>210000</v>
      </c>
      <c r="R6" s="141">
        <f>J6/C6</f>
        <v>1250</v>
      </c>
      <c r="S6" s="141">
        <f>Q6/C6</f>
        <v>1312.5</v>
      </c>
    </row>
    <row r="7" spans="1:20" ht="30" customHeight="1" x14ac:dyDescent="0.55000000000000004">
      <c r="A7" s="77">
        <v>1</v>
      </c>
      <c r="B7" s="136"/>
      <c r="C7" s="54"/>
      <c r="D7" s="99"/>
      <c r="E7" s="100"/>
      <c r="F7" s="100"/>
      <c r="G7" s="100"/>
      <c r="H7" s="100"/>
      <c r="I7" s="100"/>
      <c r="J7" s="78">
        <f t="shared" ref="J7:J16" si="0">SUM(D7:I7)</f>
        <v>0</v>
      </c>
      <c r="K7" s="107"/>
      <c r="L7" s="100"/>
      <c r="M7" s="100"/>
      <c r="N7" s="100"/>
      <c r="O7" s="100"/>
      <c r="P7" s="100"/>
      <c r="Q7" s="79">
        <f t="shared" ref="Q7:Q16" si="1">SUM(K7:P7)</f>
        <v>0</v>
      </c>
      <c r="R7" s="141" t="str">
        <f>IF(B7="","",(J7/C7))</f>
        <v/>
      </c>
      <c r="S7" s="141" t="str">
        <f>IF(B7="","",(Q7/C7))</f>
        <v/>
      </c>
      <c r="T7" s="80" t="str">
        <f>IF(B7="","",ROUNDDOWN((Q7-J7)/J7,3)*100)</f>
        <v/>
      </c>
    </row>
    <row r="8" spans="1:20" ht="30" customHeight="1" x14ac:dyDescent="0.55000000000000004">
      <c r="A8" s="81">
        <v>2</v>
      </c>
      <c r="B8" s="137"/>
      <c r="C8" s="55"/>
      <c r="D8" s="101"/>
      <c r="E8" s="102"/>
      <c r="F8" s="102"/>
      <c r="G8" s="102"/>
      <c r="H8" s="102"/>
      <c r="I8" s="102"/>
      <c r="J8" s="85">
        <f t="shared" si="0"/>
        <v>0</v>
      </c>
      <c r="K8" s="108"/>
      <c r="L8" s="102"/>
      <c r="M8" s="102"/>
      <c r="N8" s="102"/>
      <c r="O8" s="102"/>
      <c r="P8" s="102"/>
      <c r="Q8" s="87">
        <f t="shared" si="1"/>
        <v>0</v>
      </c>
      <c r="R8" s="141" t="str">
        <f t="shared" ref="R8:R16" si="2">IF(B8="","",(J8/C8))</f>
        <v/>
      </c>
      <c r="S8" s="141" t="str">
        <f>IF(B8="","",(Q8/C8))</f>
        <v/>
      </c>
      <c r="T8" s="80" t="str">
        <f t="shared" ref="T8:T16" si="3">IF(B8="","",ROUNDDOWN((Q8-J8)/J8,3)*100)</f>
        <v/>
      </c>
    </row>
    <row r="9" spans="1:20" ht="30" customHeight="1" x14ac:dyDescent="0.55000000000000004">
      <c r="A9" s="81">
        <v>3</v>
      </c>
      <c r="B9" s="137"/>
      <c r="C9" s="55"/>
      <c r="D9" s="101"/>
      <c r="E9" s="102"/>
      <c r="F9" s="102"/>
      <c r="G9" s="102"/>
      <c r="H9" s="102"/>
      <c r="I9" s="102"/>
      <c r="J9" s="85">
        <f t="shared" si="0"/>
        <v>0</v>
      </c>
      <c r="K9" s="108"/>
      <c r="L9" s="102"/>
      <c r="M9" s="102"/>
      <c r="N9" s="102"/>
      <c r="O9" s="102"/>
      <c r="P9" s="102"/>
      <c r="Q9" s="87">
        <f t="shared" si="1"/>
        <v>0</v>
      </c>
      <c r="R9" s="141" t="str">
        <f t="shared" si="2"/>
        <v/>
      </c>
      <c r="S9" s="141" t="str">
        <f t="shared" ref="S9:S16" si="4">IF(B9="","",(Q9/C9))</f>
        <v/>
      </c>
      <c r="T9" s="80" t="str">
        <f t="shared" si="3"/>
        <v/>
      </c>
    </row>
    <row r="10" spans="1:20" ht="30" customHeight="1" x14ac:dyDescent="0.55000000000000004">
      <c r="A10" s="81">
        <v>4</v>
      </c>
      <c r="B10" s="137"/>
      <c r="C10" s="55"/>
      <c r="D10" s="101"/>
      <c r="E10" s="102"/>
      <c r="F10" s="102"/>
      <c r="G10" s="102"/>
      <c r="H10" s="102"/>
      <c r="I10" s="102"/>
      <c r="J10" s="85">
        <f t="shared" si="0"/>
        <v>0</v>
      </c>
      <c r="K10" s="108"/>
      <c r="L10" s="102"/>
      <c r="M10" s="102"/>
      <c r="N10" s="102"/>
      <c r="O10" s="102"/>
      <c r="P10" s="102"/>
      <c r="Q10" s="87">
        <f t="shared" si="1"/>
        <v>0</v>
      </c>
      <c r="R10" s="141" t="str">
        <f t="shared" si="2"/>
        <v/>
      </c>
      <c r="S10" s="141" t="str">
        <f t="shared" si="4"/>
        <v/>
      </c>
      <c r="T10" s="80" t="str">
        <f t="shared" si="3"/>
        <v/>
      </c>
    </row>
    <row r="11" spans="1:20" ht="30" customHeight="1" x14ac:dyDescent="0.55000000000000004">
      <c r="A11" s="81">
        <v>5</v>
      </c>
      <c r="B11" s="137"/>
      <c r="C11" s="55"/>
      <c r="D11" s="101"/>
      <c r="E11" s="102"/>
      <c r="F11" s="102"/>
      <c r="G11" s="102"/>
      <c r="H11" s="102"/>
      <c r="I11" s="102"/>
      <c r="J11" s="85">
        <f t="shared" si="0"/>
        <v>0</v>
      </c>
      <c r="K11" s="108"/>
      <c r="L11" s="102"/>
      <c r="M11" s="102"/>
      <c r="N11" s="102"/>
      <c r="O11" s="102"/>
      <c r="P11" s="102"/>
      <c r="Q11" s="87">
        <f t="shared" si="1"/>
        <v>0</v>
      </c>
      <c r="R11" s="141" t="str">
        <f t="shared" si="2"/>
        <v/>
      </c>
      <c r="S11" s="141" t="str">
        <f t="shared" si="4"/>
        <v/>
      </c>
      <c r="T11" s="80" t="str">
        <f t="shared" si="3"/>
        <v/>
      </c>
    </row>
    <row r="12" spans="1:20" ht="30" customHeight="1" x14ac:dyDescent="0.55000000000000004">
      <c r="A12" s="81">
        <v>6</v>
      </c>
      <c r="B12" s="137"/>
      <c r="C12" s="55"/>
      <c r="D12" s="101"/>
      <c r="E12" s="102"/>
      <c r="F12" s="102"/>
      <c r="G12" s="102"/>
      <c r="H12" s="102"/>
      <c r="I12" s="102"/>
      <c r="J12" s="85">
        <f t="shared" si="0"/>
        <v>0</v>
      </c>
      <c r="K12" s="108"/>
      <c r="L12" s="102"/>
      <c r="M12" s="102"/>
      <c r="N12" s="102"/>
      <c r="O12" s="102"/>
      <c r="P12" s="102"/>
      <c r="Q12" s="87">
        <f t="shared" si="1"/>
        <v>0</v>
      </c>
      <c r="R12" s="141" t="str">
        <f t="shared" si="2"/>
        <v/>
      </c>
      <c r="S12" s="141" t="str">
        <f t="shared" si="4"/>
        <v/>
      </c>
      <c r="T12" s="80" t="str">
        <f t="shared" si="3"/>
        <v/>
      </c>
    </row>
    <row r="13" spans="1:20" ht="30" customHeight="1" x14ac:dyDescent="0.55000000000000004">
      <c r="A13" s="81">
        <v>7</v>
      </c>
      <c r="B13" s="137"/>
      <c r="C13" s="55"/>
      <c r="D13" s="101"/>
      <c r="E13" s="102"/>
      <c r="F13" s="102"/>
      <c r="G13" s="102"/>
      <c r="H13" s="102"/>
      <c r="I13" s="102"/>
      <c r="J13" s="85">
        <f t="shared" si="0"/>
        <v>0</v>
      </c>
      <c r="K13" s="108"/>
      <c r="L13" s="102"/>
      <c r="M13" s="102"/>
      <c r="N13" s="102"/>
      <c r="O13" s="102"/>
      <c r="P13" s="102"/>
      <c r="Q13" s="87">
        <f t="shared" si="1"/>
        <v>0</v>
      </c>
      <c r="R13" s="141" t="str">
        <f t="shared" si="2"/>
        <v/>
      </c>
      <c r="S13" s="141" t="str">
        <f t="shared" si="4"/>
        <v/>
      </c>
      <c r="T13" s="80" t="str">
        <f t="shared" si="3"/>
        <v/>
      </c>
    </row>
    <row r="14" spans="1:20" ht="30" customHeight="1" x14ac:dyDescent="0.55000000000000004">
      <c r="A14" s="81">
        <v>8</v>
      </c>
      <c r="B14" s="137"/>
      <c r="C14" s="55"/>
      <c r="D14" s="101"/>
      <c r="E14" s="102"/>
      <c r="F14" s="102"/>
      <c r="G14" s="102"/>
      <c r="H14" s="102"/>
      <c r="I14" s="102"/>
      <c r="J14" s="85">
        <f t="shared" si="0"/>
        <v>0</v>
      </c>
      <c r="K14" s="108"/>
      <c r="L14" s="102"/>
      <c r="M14" s="102"/>
      <c r="N14" s="102"/>
      <c r="O14" s="102"/>
      <c r="P14" s="102"/>
      <c r="Q14" s="87">
        <f t="shared" si="1"/>
        <v>0</v>
      </c>
      <c r="R14" s="141" t="str">
        <f t="shared" si="2"/>
        <v/>
      </c>
      <c r="S14" s="141" t="str">
        <f t="shared" si="4"/>
        <v/>
      </c>
      <c r="T14" s="80" t="str">
        <f t="shared" si="3"/>
        <v/>
      </c>
    </row>
    <row r="15" spans="1:20" ht="30" customHeight="1" x14ac:dyDescent="0.55000000000000004">
      <c r="A15" s="81">
        <v>9</v>
      </c>
      <c r="B15" s="137"/>
      <c r="C15" s="55"/>
      <c r="D15" s="101"/>
      <c r="E15" s="102"/>
      <c r="F15" s="102"/>
      <c r="G15" s="102"/>
      <c r="H15" s="102"/>
      <c r="I15" s="102"/>
      <c r="J15" s="85">
        <f t="shared" si="0"/>
        <v>0</v>
      </c>
      <c r="K15" s="108"/>
      <c r="L15" s="102"/>
      <c r="M15" s="102"/>
      <c r="N15" s="102"/>
      <c r="O15" s="102"/>
      <c r="P15" s="102"/>
      <c r="Q15" s="87">
        <f t="shared" si="1"/>
        <v>0</v>
      </c>
      <c r="R15" s="141" t="str">
        <f t="shared" si="2"/>
        <v/>
      </c>
      <c r="S15" s="141" t="str">
        <f t="shared" si="4"/>
        <v/>
      </c>
      <c r="T15" s="80" t="str">
        <f t="shared" si="3"/>
        <v/>
      </c>
    </row>
    <row r="16" spans="1:20" ht="30" customHeight="1" thickBot="1" x14ac:dyDescent="0.6">
      <c r="A16" s="88">
        <v>10</v>
      </c>
      <c r="B16" s="138"/>
      <c r="C16" s="56"/>
      <c r="D16" s="103"/>
      <c r="E16" s="104"/>
      <c r="F16" s="104"/>
      <c r="G16" s="104"/>
      <c r="H16" s="104"/>
      <c r="I16" s="104"/>
      <c r="J16" s="92">
        <f t="shared" si="0"/>
        <v>0</v>
      </c>
      <c r="K16" s="109"/>
      <c r="L16" s="104"/>
      <c r="M16" s="104"/>
      <c r="N16" s="104"/>
      <c r="O16" s="104"/>
      <c r="P16" s="104"/>
      <c r="Q16" s="94">
        <f t="shared" si="1"/>
        <v>0</v>
      </c>
      <c r="R16" s="141" t="str">
        <f t="shared" si="2"/>
        <v/>
      </c>
      <c r="S16" s="141" t="str">
        <f t="shared" si="4"/>
        <v/>
      </c>
      <c r="T16" s="80" t="str">
        <f t="shared" si="3"/>
        <v/>
      </c>
    </row>
    <row r="17" spans="1:20" ht="18.5" thickBot="1" x14ac:dyDescent="0.6"/>
    <row r="18" spans="1:20" ht="40" customHeight="1" thickBot="1" x14ac:dyDescent="0.6">
      <c r="A18" s="185" t="s">
        <v>55</v>
      </c>
      <c r="B18" s="186"/>
      <c r="C18" s="182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4"/>
      <c r="R18" s="63"/>
      <c r="S18" s="63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  <c r="R20" s="63"/>
      <c r="S20" s="63"/>
    </row>
    <row r="21" spans="1:20" ht="20" customHeight="1" x14ac:dyDescent="0.55000000000000004">
      <c r="A21" s="63" t="s">
        <v>51</v>
      </c>
      <c r="R21" s="63"/>
      <c r="S21" s="63"/>
    </row>
  </sheetData>
  <sheetProtection algorithmName="SHA-512" hashValue="wkbG56z85dNYSVAhsFg2+5Z274s7qEoyyS4nd87MQTYIwl/fptPkW+dgT3sODzRkC+vNdzVn27362TZVrc7sqA==" saltValue="o9w6TFVh3jGpL7q44nuX+w==" spinCount="100000" sheet="1" objects="1" scenarios="1"/>
  <mergeCells count="15">
    <mergeCell ref="R4:R5"/>
    <mergeCell ref="S4:S5"/>
    <mergeCell ref="K3:Q3"/>
    <mergeCell ref="K4:K5"/>
    <mergeCell ref="L4:P4"/>
    <mergeCell ref="Q4:Q5"/>
    <mergeCell ref="A3:A5"/>
    <mergeCell ref="B3:B5"/>
    <mergeCell ref="C18:Q18"/>
    <mergeCell ref="A18:B18"/>
    <mergeCell ref="C3:C5"/>
    <mergeCell ref="D3:J3"/>
    <mergeCell ref="J4:J5"/>
    <mergeCell ref="D4:D5"/>
    <mergeCell ref="E4:I4"/>
  </mergeCells>
  <phoneticPr fontId="2"/>
  <dataValidations count="2">
    <dataValidation imeMode="hiragana" allowBlank="1" showInputMessage="1" showErrorMessage="1" sqref="B7:B16" xr:uid="{6F012FE2-2988-4B03-86C9-E7D7DC6EB01B}"/>
    <dataValidation imeMode="off" allowBlank="1" showInputMessage="1" showErrorMessage="1" sqref="C6:I16 K7:P16" xr:uid="{1C34FB68-0585-4D44-804C-A38697BFCD79}"/>
  </dataValidations>
  <pageMargins left="0.4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8DD5-1400-4621-BC88-5FA1F80D78F3}">
  <sheetPr>
    <tabColor rgb="FFFFC000"/>
    <pageSetUpPr fitToPage="1"/>
  </sheetPr>
  <dimension ref="A1:T22"/>
  <sheetViews>
    <sheetView view="pageBreakPreview" zoomScale="90" zoomScaleNormal="70" zoomScaleSheetLayoutView="90" workbookViewId="0">
      <selection activeCell="K21" sqref="K21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7.83203125" style="64" bestFit="1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3" customWidth="1"/>
    <col min="20" max="20" width="3.9140625" style="67" bestFit="1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79" t="s">
        <v>10</v>
      </c>
      <c r="B3" s="179" t="s">
        <v>23</v>
      </c>
      <c r="C3" s="187" t="s">
        <v>56</v>
      </c>
      <c r="D3" s="190" t="s">
        <v>48</v>
      </c>
      <c r="E3" s="191"/>
      <c r="F3" s="191"/>
      <c r="G3" s="191"/>
      <c r="H3" s="191"/>
      <c r="I3" s="191"/>
      <c r="J3" s="192"/>
      <c r="K3" s="190" t="s">
        <v>49</v>
      </c>
      <c r="L3" s="191"/>
      <c r="M3" s="191"/>
      <c r="N3" s="191"/>
      <c r="O3" s="191"/>
      <c r="P3" s="191"/>
      <c r="Q3" s="192"/>
      <c r="R3" s="110" t="s">
        <v>46</v>
      </c>
      <c r="S3" s="111" t="s">
        <v>47</v>
      </c>
    </row>
    <row r="4" spans="1:20" ht="18" customHeight="1" x14ac:dyDescent="0.55000000000000004">
      <c r="A4" s="180"/>
      <c r="B4" s="180"/>
      <c r="C4" s="188"/>
      <c r="D4" s="195" t="s">
        <v>38</v>
      </c>
      <c r="E4" s="197" t="s">
        <v>39</v>
      </c>
      <c r="F4" s="197"/>
      <c r="G4" s="197"/>
      <c r="H4" s="197"/>
      <c r="I4" s="197"/>
      <c r="J4" s="193" t="s">
        <v>22</v>
      </c>
      <c r="K4" s="199" t="s">
        <v>38</v>
      </c>
      <c r="L4" s="197" t="s">
        <v>39</v>
      </c>
      <c r="M4" s="197"/>
      <c r="N4" s="197"/>
      <c r="O4" s="197"/>
      <c r="P4" s="197"/>
      <c r="Q4" s="193" t="s">
        <v>22</v>
      </c>
      <c r="R4" s="198" t="s">
        <v>61</v>
      </c>
      <c r="S4" s="198" t="s">
        <v>61</v>
      </c>
    </row>
    <row r="5" spans="1:20" ht="30" customHeight="1" thickBot="1" x14ac:dyDescent="0.6">
      <c r="A5" s="181"/>
      <c r="B5" s="181"/>
      <c r="C5" s="189"/>
      <c r="D5" s="204"/>
      <c r="E5" s="112" t="s">
        <v>50</v>
      </c>
      <c r="F5" s="69" t="s">
        <v>40</v>
      </c>
      <c r="G5" s="69" t="s">
        <v>40</v>
      </c>
      <c r="H5" s="69" t="s">
        <v>40</v>
      </c>
      <c r="I5" s="69" t="s">
        <v>40</v>
      </c>
      <c r="J5" s="201"/>
      <c r="K5" s="200"/>
      <c r="L5" s="112" t="s">
        <v>50</v>
      </c>
      <c r="M5" s="112" t="s">
        <v>45</v>
      </c>
      <c r="N5" s="69" t="s">
        <v>40</v>
      </c>
      <c r="O5" s="69" t="s">
        <v>40</v>
      </c>
      <c r="P5" s="69" t="s">
        <v>40</v>
      </c>
      <c r="Q5" s="201"/>
      <c r="R5" s="198"/>
      <c r="S5" s="198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113">
        <f>SUM(K6:P6)</f>
        <v>210000</v>
      </c>
      <c r="R6" s="140">
        <f>J6/C6</f>
        <v>1250</v>
      </c>
      <c r="S6" s="140">
        <f>Q6/C6</f>
        <v>1312.5</v>
      </c>
    </row>
    <row r="7" spans="1:20" ht="30" customHeight="1" x14ac:dyDescent="0.55000000000000004">
      <c r="A7" s="77">
        <v>1</v>
      </c>
      <c r="B7" s="114" t="s">
        <v>27</v>
      </c>
      <c r="C7" s="115">
        <v>173</v>
      </c>
      <c r="D7" s="116">
        <v>280000</v>
      </c>
      <c r="E7" s="117">
        <v>10000</v>
      </c>
      <c r="F7" s="117"/>
      <c r="G7" s="117"/>
      <c r="H7" s="117"/>
      <c r="I7" s="117"/>
      <c r="J7" s="118">
        <f t="shared" ref="J7:J16" si="0">SUM(D7:I7)</f>
        <v>290000</v>
      </c>
      <c r="K7" s="119">
        <v>290000</v>
      </c>
      <c r="L7" s="117">
        <v>10000</v>
      </c>
      <c r="M7" s="117">
        <v>4500</v>
      </c>
      <c r="N7" s="117"/>
      <c r="O7" s="117"/>
      <c r="P7" s="117"/>
      <c r="Q7" s="120">
        <f t="shared" ref="Q7:Q16" si="1">SUM(K7:P7)</f>
        <v>304500</v>
      </c>
      <c r="R7" s="140">
        <f>IF(B7="","",(J7/C7))</f>
        <v>1676.3005780346821</v>
      </c>
      <c r="S7" s="140">
        <f>IF(B7="","",(Q7/C7))</f>
        <v>1760.1156069364163</v>
      </c>
      <c r="T7" s="80">
        <f>IF(B7="","",ROUNDDOWN((Q7-J7)/J7,3))*100</f>
        <v>5</v>
      </c>
    </row>
    <row r="8" spans="1:20" ht="30" customHeight="1" x14ac:dyDescent="0.55000000000000004">
      <c r="A8" s="81">
        <v>2</v>
      </c>
      <c r="B8" s="121" t="s">
        <v>28</v>
      </c>
      <c r="C8" s="122">
        <v>173</v>
      </c>
      <c r="D8" s="116">
        <v>220000</v>
      </c>
      <c r="E8" s="117">
        <v>10000</v>
      </c>
      <c r="F8" s="123"/>
      <c r="G8" s="123"/>
      <c r="H8" s="123"/>
      <c r="I8" s="123"/>
      <c r="J8" s="124">
        <f t="shared" si="0"/>
        <v>230000</v>
      </c>
      <c r="K8" s="119">
        <v>231500</v>
      </c>
      <c r="L8" s="117">
        <v>10000</v>
      </c>
      <c r="M8" s="117"/>
      <c r="N8" s="123"/>
      <c r="O8" s="123"/>
      <c r="P8" s="123"/>
      <c r="Q8" s="125">
        <f t="shared" si="1"/>
        <v>241500</v>
      </c>
      <c r="R8" s="140">
        <f t="shared" ref="R8:R16" si="2">IF(B8="","",(J8/C8))</f>
        <v>1329.4797687861271</v>
      </c>
      <c r="S8" s="140">
        <f>IF(B8="","",(Q8/C8))</f>
        <v>1395.9537572254335</v>
      </c>
      <c r="T8" s="80">
        <f>IF(B8="","",ROUNDDOWN((Q8-J8)/J8,3))*100</f>
        <v>5</v>
      </c>
    </row>
    <row r="9" spans="1:20" ht="30" customHeight="1" x14ac:dyDescent="0.55000000000000004">
      <c r="A9" s="81">
        <v>3</v>
      </c>
      <c r="B9" s="121" t="s">
        <v>29</v>
      </c>
      <c r="C9" s="122">
        <v>173</v>
      </c>
      <c r="D9" s="126">
        <v>195000</v>
      </c>
      <c r="E9" s="123">
        <v>5000</v>
      </c>
      <c r="F9" s="123"/>
      <c r="G9" s="123"/>
      <c r="H9" s="123"/>
      <c r="I9" s="123"/>
      <c r="J9" s="124">
        <f t="shared" si="0"/>
        <v>200000</v>
      </c>
      <c r="K9" s="127">
        <v>205000</v>
      </c>
      <c r="L9" s="123">
        <v>5000</v>
      </c>
      <c r="M9" s="123"/>
      <c r="N9" s="123"/>
      <c r="O9" s="123"/>
      <c r="P9" s="123"/>
      <c r="Q9" s="125">
        <f t="shared" si="1"/>
        <v>210000</v>
      </c>
      <c r="R9" s="140">
        <f t="shared" si="2"/>
        <v>1156.0693641618498</v>
      </c>
      <c r="S9" s="140">
        <f t="shared" ref="S9:S16" si="3">IF(B9="","",(Q9/C9))</f>
        <v>1213.8728323699422</v>
      </c>
      <c r="T9" s="80">
        <f>IF(B9="","",ROUNDDOWN((Q9-J9)/J9,3)*100)</f>
        <v>5</v>
      </c>
    </row>
    <row r="10" spans="1:20" ht="30" customHeight="1" x14ac:dyDescent="0.55000000000000004">
      <c r="A10" s="81">
        <v>4</v>
      </c>
      <c r="B10" s="128"/>
      <c r="C10" s="82"/>
      <c r="D10" s="83"/>
      <c r="E10" s="84"/>
      <c r="F10" s="84"/>
      <c r="G10" s="84"/>
      <c r="H10" s="84"/>
      <c r="I10" s="84"/>
      <c r="J10" s="85">
        <f t="shared" si="0"/>
        <v>0</v>
      </c>
      <c r="K10" s="86"/>
      <c r="L10" s="84"/>
      <c r="M10" s="84"/>
      <c r="N10" s="84"/>
      <c r="O10" s="84"/>
      <c r="P10" s="84"/>
      <c r="Q10" s="87">
        <f t="shared" si="1"/>
        <v>0</v>
      </c>
      <c r="R10" s="140" t="str">
        <f t="shared" si="2"/>
        <v/>
      </c>
      <c r="S10" s="140" t="str">
        <f t="shared" si="3"/>
        <v/>
      </c>
      <c r="T10" s="80" t="str">
        <f t="shared" ref="T10:T16" si="4">IF(B10="","",ROUNDDOWN((Q10-J10)/J10,3)*100)</f>
        <v/>
      </c>
    </row>
    <row r="11" spans="1:20" ht="30" customHeight="1" x14ac:dyDescent="0.55000000000000004">
      <c r="A11" s="81">
        <v>5</v>
      </c>
      <c r="B11" s="128"/>
      <c r="C11" s="82"/>
      <c r="D11" s="83"/>
      <c r="E11" s="84"/>
      <c r="F11" s="84"/>
      <c r="G11" s="84"/>
      <c r="H11" s="84"/>
      <c r="I11" s="84"/>
      <c r="J11" s="85">
        <f t="shared" si="0"/>
        <v>0</v>
      </c>
      <c r="K11" s="86"/>
      <c r="L11" s="84"/>
      <c r="M11" s="84"/>
      <c r="N11" s="84"/>
      <c r="O11" s="84"/>
      <c r="P11" s="84"/>
      <c r="Q11" s="87">
        <f t="shared" si="1"/>
        <v>0</v>
      </c>
      <c r="R11" s="140" t="str">
        <f t="shared" si="2"/>
        <v/>
      </c>
      <c r="S11" s="140" t="str">
        <f t="shared" si="3"/>
        <v/>
      </c>
      <c r="T11" s="80" t="str">
        <f t="shared" si="4"/>
        <v/>
      </c>
    </row>
    <row r="12" spans="1:20" ht="30" customHeight="1" x14ac:dyDescent="0.55000000000000004">
      <c r="A12" s="81">
        <v>6</v>
      </c>
      <c r="B12" s="128"/>
      <c r="C12" s="82"/>
      <c r="D12" s="83"/>
      <c r="E12" s="84"/>
      <c r="F12" s="84"/>
      <c r="G12" s="84"/>
      <c r="H12" s="84"/>
      <c r="I12" s="84"/>
      <c r="J12" s="85">
        <f t="shared" si="0"/>
        <v>0</v>
      </c>
      <c r="K12" s="86"/>
      <c r="L12" s="84"/>
      <c r="M12" s="84"/>
      <c r="N12" s="84"/>
      <c r="O12" s="84"/>
      <c r="P12" s="84"/>
      <c r="Q12" s="87">
        <f t="shared" si="1"/>
        <v>0</v>
      </c>
      <c r="R12" s="140" t="str">
        <f t="shared" si="2"/>
        <v/>
      </c>
      <c r="S12" s="140" t="str">
        <f t="shared" si="3"/>
        <v/>
      </c>
      <c r="T12" s="80" t="str">
        <f t="shared" si="4"/>
        <v/>
      </c>
    </row>
    <row r="13" spans="1:20" ht="30" customHeight="1" x14ac:dyDescent="0.55000000000000004">
      <c r="A13" s="81">
        <v>7</v>
      </c>
      <c r="B13" s="128"/>
      <c r="C13" s="82"/>
      <c r="D13" s="83"/>
      <c r="E13" s="84"/>
      <c r="F13" s="84"/>
      <c r="G13" s="84"/>
      <c r="H13" s="84"/>
      <c r="I13" s="84"/>
      <c r="J13" s="85">
        <f t="shared" si="0"/>
        <v>0</v>
      </c>
      <c r="K13" s="86"/>
      <c r="L13" s="84"/>
      <c r="M13" s="84"/>
      <c r="N13" s="84"/>
      <c r="O13" s="84"/>
      <c r="P13" s="84"/>
      <c r="Q13" s="87">
        <f t="shared" si="1"/>
        <v>0</v>
      </c>
      <c r="R13" s="140" t="str">
        <f t="shared" si="2"/>
        <v/>
      </c>
      <c r="S13" s="140" t="str">
        <f t="shared" si="3"/>
        <v/>
      </c>
      <c r="T13" s="80" t="str">
        <f t="shared" si="4"/>
        <v/>
      </c>
    </row>
    <row r="14" spans="1:20" ht="30" customHeight="1" x14ac:dyDescent="0.55000000000000004">
      <c r="A14" s="81">
        <v>8</v>
      </c>
      <c r="B14" s="128"/>
      <c r="C14" s="82"/>
      <c r="D14" s="83"/>
      <c r="E14" s="84"/>
      <c r="F14" s="84"/>
      <c r="G14" s="84"/>
      <c r="H14" s="84"/>
      <c r="I14" s="84"/>
      <c r="J14" s="85">
        <f t="shared" si="0"/>
        <v>0</v>
      </c>
      <c r="K14" s="86"/>
      <c r="L14" s="84"/>
      <c r="M14" s="84"/>
      <c r="N14" s="84"/>
      <c r="O14" s="84"/>
      <c r="P14" s="84"/>
      <c r="Q14" s="87">
        <f t="shared" si="1"/>
        <v>0</v>
      </c>
      <c r="R14" s="140" t="str">
        <f t="shared" si="2"/>
        <v/>
      </c>
      <c r="S14" s="140" t="str">
        <f t="shared" si="3"/>
        <v/>
      </c>
      <c r="T14" s="80" t="str">
        <f t="shared" si="4"/>
        <v/>
      </c>
    </row>
    <row r="15" spans="1:20" ht="30" customHeight="1" x14ac:dyDescent="0.55000000000000004">
      <c r="A15" s="81">
        <v>9</v>
      </c>
      <c r="B15" s="128"/>
      <c r="C15" s="82"/>
      <c r="D15" s="83"/>
      <c r="E15" s="84"/>
      <c r="F15" s="84"/>
      <c r="G15" s="84"/>
      <c r="H15" s="84"/>
      <c r="I15" s="84"/>
      <c r="J15" s="85">
        <f t="shared" si="0"/>
        <v>0</v>
      </c>
      <c r="K15" s="86"/>
      <c r="L15" s="84"/>
      <c r="M15" s="84"/>
      <c r="N15" s="84"/>
      <c r="O15" s="84"/>
      <c r="P15" s="84"/>
      <c r="Q15" s="87">
        <f t="shared" si="1"/>
        <v>0</v>
      </c>
      <c r="R15" s="140" t="str">
        <f t="shared" si="2"/>
        <v/>
      </c>
      <c r="S15" s="140" t="str">
        <f t="shared" si="3"/>
        <v/>
      </c>
      <c r="T15" s="80" t="str">
        <f t="shared" si="4"/>
        <v/>
      </c>
    </row>
    <row r="16" spans="1:20" ht="30" customHeight="1" thickBot="1" x14ac:dyDescent="0.6">
      <c r="A16" s="88">
        <v>10</v>
      </c>
      <c r="B16" s="129"/>
      <c r="C16" s="89"/>
      <c r="D16" s="90"/>
      <c r="E16" s="91"/>
      <c r="F16" s="91"/>
      <c r="G16" s="91"/>
      <c r="H16" s="91"/>
      <c r="I16" s="91"/>
      <c r="J16" s="92">
        <f t="shared" si="0"/>
        <v>0</v>
      </c>
      <c r="K16" s="93"/>
      <c r="L16" s="91"/>
      <c r="M16" s="91"/>
      <c r="N16" s="91"/>
      <c r="O16" s="91"/>
      <c r="P16" s="91"/>
      <c r="Q16" s="94">
        <f t="shared" si="1"/>
        <v>0</v>
      </c>
      <c r="R16" s="140" t="str">
        <f t="shared" si="2"/>
        <v/>
      </c>
      <c r="S16" s="140" t="str">
        <f t="shared" si="3"/>
        <v/>
      </c>
      <c r="T16" s="80" t="str">
        <f t="shared" si="4"/>
        <v/>
      </c>
    </row>
    <row r="17" spans="1:20" ht="18.5" thickBot="1" x14ac:dyDescent="0.6"/>
    <row r="18" spans="1:20" ht="40" customHeight="1" thickBot="1" x14ac:dyDescent="0.6">
      <c r="A18" s="185" t="s">
        <v>57</v>
      </c>
      <c r="B18" s="186"/>
      <c r="C18" s="202" t="s">
        <v>54</v>
      </c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203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</row>
    <row r="21" spans="1:20" ht="20" customHeight="1" x14ac:dyDescent="0.55000000000000004">
      <c r="A21" s="63" t="s">
        <v>51</v>
      </c>
    </row>
    <row r="22" spans="1:20" x14ac:dyDescent="0.55000000000000004">
      <c r="A22" s="130"/>
    </row>
  </sheetData>
  <sheetProtection algorithmName="SHA-512" hashValue="yP4MD+JdluH5NUn+sgYDkYLTkkJq6K0gxszDbVfP0YRsyuUayvkAWTLksZNer89zUpxHFdmzVG9fa55o7Wxt9g==" saltValue="kOnqPevP5Ap7FyZLcaUEXg==" spinCount="100000" sheet="1" objects="1" scenarios="1"/>
  <mergeCells count="15">
    <mergeCell ref="S4:S5"/>
    <mergeCell ref="B3:B5"/>
    <mergeCell ref="A3:A5"/>
    <mergeCell ref="K3:Q3"/>
    <mergeCell ref="D4:D5"/>
    <mergeCell ref="E4:I4"/>
    <mergeCell ref="J4:J5"/>
    <mergeCell ref="K4:K5"/>
    <mergeCell ref="L4:P4"/>
    <mergeCell ref="Q4:Q5"/>
    <mergeCell ref="C18:Q18"/>
    <mergeCell ref="A18:B18"/>
    <mergeCell ref="C3:C5"/>
    <mergeCell ref="D3:J3"/>
    <mergeCell ref="R4:R5"/>
  </mergeCells>
  <phoneticPr fontId="2"/>
  <dataValidations count="2">
    <dataValidation imeMode="off" allowBlank="1" showInputMessage="1" showErrorMessage="1" sqref="C6:I16 K7:P16" xr:uid="{29B5BF57-7C94-4154-AE24-0E23663CF187}"/>
    <dataValidation imeMode="hiragana" allowBlank="1" showInputMessage="1" showErrorMessage="1" sqref="B7:B16" xr:uid="{13E69EE1-E51E-4EAB-8913-A287FF0CCAD7}"/>
  </dataValidations>
  <pageMargins left="0.54" right="0.19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（様式２）賃金引上げ計算書</vt:lpstr>
      <vt:lpstr> 【記載例】（様式２）賃金引上げ計算書 </vt:lpstr>
      <vt:lpstr>対象賃金内訳</vt:lpstr>
      <vt:lpstr> 【記載例】対象賃金内訳</vt:lpstr>
      <vt:lpstr>' 【記載例】（様式２）賃金引上げ計算書 '!Print_Area</vt:lpstr>
      <vt:lpstr>' 【記載例】対象賃金内訳'!Print_Area</vt:lpstr>
      <vt:lpstr>'（様式２）賃金引上げ計算書'!Print_Area</vt:lpstr>
      <vt:lpstr>対象賃金内訳!Print_Area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2026-04-20T05:09:55Z</cp:lastPrinted>
  <dcterms:created xsi:type="dcterms:W3CDTF">2026-01-19T04:59:52Z</dcterms:created>
  <dcterms:modified xsi:type="dcterms:W3CDTF">2026-06-22T05:57:06Z</dcterms:modified>
</cp:coreProperties>
</file>